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mmitos\Documents\TOLIMA 2014\planillas\"/>
    </mc:Choice>
  </mc:AlternateContent>
  <bookViews>
    <workbookView xWindow="0" yWindow="0" windowWidth="20490" windowHeight="7755" firstSheet="3" activeTab="9"/>
  </bookViews>
  <sheets>
    <sheet name="SIN I.F." sheetId="10" r:id="rId1"/>
    <sheet name="Hoja3" sheetId="3" state="hidden" r:id="rId2"/>
    <sheet name="CON I.F." sheetId="9" r:id="rId3"/>
    <sheet name="Hoja1" sheetId="11" r:id="rId4"/>
    <sheet name="Hoja2" sheetId="12" r:id="rId5"/>
    <sheet name="Hoja4" sheetId="13" r:id="rId6"/>
    <sheet name="Hoja7" sheetId="16" r:id="rId7"/>
    <sheet name="Hoja5" sheetId="17" r:id="rId8"/>
    <sheet name="Hoja9" sheetId="20" r:id="rId9"/>
    <sheet name="Hoja6" sheetId="23" r:id="rId10"/>
    <sheet name="Hoja10" sheetId="21" r:id="rId11"/>
    <sheet name="Hoja11" sheetId="22" r:id="rId12"/>
    <sheet name="Hoja8" sheetId="24" r:id="rId13"/>
  </sheets>
  <definedNames>
    <definedName name="PROGRAMAS">#REF!</definedName>
    <definedName name="REPORTE">#REF!</definedName>
    <definedName name="SEDE">#REF!</definedName>
  </definedNames>
  <calcPr calcId="152511"/>
</workbook>
</file>

<file path=xl/calcChain.xml><?xml version="1.0" encoding="utf-8"?>
<calcChain xmlns="http://schemas.openxmlformats.org/spreadsheetml/2006/main">
  <c r="L18" i="16" l="1"/>
  <c r="L19" i="16"/>
  <c r="L20" i="16"/>
  <c r="L17" i="16"/>
  <c r="L16" i="9"/>
  <c r="L17" i="9"/>
  <c r="L18" i="9"/>
  <c r="L19" i="9"/>
  <c r="L20" i="9"/>
  <c r="L21" i="9"/>
  <c r="L22" i="9"/>
  <c r="L23" i="9"/>
  <c r="L24" i="9"/>
  <c r="L25" i="9"/>
  <c r="L26" i="9"/>
  <c r="L27" i="9"/>
  <c r="L28" i="9"/>
  <c r="L29" i="9"/>
  <c r="L30" i="9"/>
  <c r="L31" i="9"/>
  <c r="L32" i="9"/>
  <c r="L33" i="9"/>
  <c r="L34" i="9"/>
  <c r="L35" i="9"/>
  <c r="L36" i="9"/>
  <c r="L37" i="9"/>
  <c r="L38" i="9"/>
  <c r="L39" i="9"/>
  <c r="L40" i="9"/>
  <c r="H20" i="16" l="1"/>
  <c r="G20" i="16"/>
  <c r="F20" i="16"/>
  <c r="I20" i="16" s="1"/>
  <c r="J20" i="16" s="1"/>
  <c r="E20" i="16"/>
  <c r="H19" i="16"/>
  <c r="G19" i="16"/>
  <c r="F19" i="16"/>
  <c r="E19" i="16"/>
  <c r="H18" i="16"/>
  <c r="G18" i="16"/>
  <c r="F18" i="16"/>
  <c r="I18" i="16" s="1"/>
  <c r="J18" i="16" s="1"/>
  <c r="E18" i="16"/>
  <c r="H17" i="16"/>
  <c r="G17" i="16"/>
  <c r="F17" i="16"/>
  <c r="E17" i="16"/>
  <c r="N41" i="16"/>
  <c r="L41" i="16"/>
  <c r="I41" i="16"/>
  <c r="J41" i="16" s="1"/>
  <c r="N40" i="16"/>
  <c r="L40" i="16"/>
  <c r="I40" i="16"/>
  <c r="J40" i="16" s="1"/>
  <c r="N39" i="16"/>
  <c r="L39" i="16"/>
  <c r="I39" i="16"/>
  <c r="J39" i="16" s="1"/>
  <c r="N38" i="16"/>
  <c r="L38" i="16"/>
  <c r="I38" i="16"/>
  <c r="J38" i="16" s="1"/>
  <c r="N37" i="16"/>
  <c r="L37" i="16"/>
  <c r="I37" i="16"/>
  <c r="J37" i="16" s="1"/>
  <c r="N36" i="16"/>
  <c r="L36" i="16"/>
  <c r="I36" i="16"/>
  <c r="J36" i="16" s="1"/>
  <c r="N35" i="16"/>
  <c r="L35" i="16"/>
  <c r="I35" i="16"/>
  <c r="J35" i="16" s="1"/>
  <c r="N34" i="16"/>
  <c r="L34" i="16"/>
  <c r="I34" i="16"/>
  <c r="J34" i="16" s="1"/>
  <c r="N33" i="16"/>
  <c r="L33" i="16"/>
  <c r="I33" i="16"/>
  <c r="J33" i="16" s="1"/>
  <c r="N32" i="16"/>
  <c r="L32" i="16"/>
  <c r="I32" i="16"/>
  <c r="J32" i="16" s="1"/>
  <c r="N31" i="16"/>
  <c r="L31" i="16"/>
  <c r="I31" i="16"/>
  <c r="J31" i="16" s="1"/>
  <c r="N30" i="16"/>
  <c r="L30" i="16"/>
  <c r="I30" i="16"/>
  <c r="J30" i="16" s="1"/>
  <c r="N29" i="16"/>
  <c r="L29" i="16"/>
  <c r="I29" i="16"/>
  <c r="J29" i="16" s="1"/>
  <c r="N28" i="16"/>
  <c r="L28" i="16"/>
  <c r="I28" i="16"/>
  <c r="J28" i="16" s="1"/>
  <c r="N27" i="16"/>
  <c r="L27" i="16"/>
  <c r="I27" i="16"/>
  <c r="J27" i="16" s="1"/>
  <c r="N26" i="16"/>
  <c r="L26" i="16"/>
  <c r="I26" i="16"/>
  <c r="J26" i="16" s="1"/>
  <c r="N25" i="16"/>
  <c r="L25" i="16"/>
  <c r="I25" i="16"/>
  <c r="J25" i="16" s="1"/>
  <c r="N24" i="16"/>
  <c r="L24" i="16"/>
  <c r="I24" i="16"/>
  <c r="J24" i="16" s="1"/>
  <c r="N23" i="16"/>
  <c r="L23" i="16"/>
  <c r="I23" i="16"/>
  <c r="J23" i="16" s="1"/>
  <c r="N22" i="16"/>
  <c r="L22" i="16"/>
  <c r="I22" i="16"/>
  <c r="J22" i="16" s="1"/>
  <c r="N21" i="16"/>
  <c r="L21" i="16"/>
  <c r="I21" i="16"/>
  <c r="J21" i="16" s="1"/>
  <c r="N20" i="16"/>
  <c r="N19" i="16"/>
  <c r="I19" i="16"/>
  <c r="J19" i="16" s="1"/>
  <c r="N18" i="16"/>
  <c r="N17" i="16"/>
  <c r="I17" i="16"/>
  <c r="J17" i="16" s="1"/>
  <c r="H40" i="9"/>
  <c r="G40" i="9"/>
  <c r="F40" i="9"/>
  <c r="E40" i="9"/>
  <c r="H39" i="9"/>
  <c r="G39" i="9"/>
  <c r="F39" i="9"/>
  <c r="E39" i="9"/>
  <c r="H38" i="9"/>
  <c r="G38" i="9"/>
  <c r="F38" i="9"/>
  <c r="E38" i="9"/>
  <c r="H37" i="9"/>
  <c r="G37" i="9"/>
  <c r="F37" i="9"/>
  <c r="E37" i="9"/>
  <c r="H36" i="9"/>
  <c r="G36" i="9"/>
  <c r="F36" i="9"/>
  <c r="E36" i="9"/>
  <c r="H35" i="9"/>
  <c r="G35" i="9"/>
  <c r="F35" i="9"/>
  <c r="E35" i="9"/>
  <c r="H34" i="9"/>
  <c r="G34" i="9"/>
  <c r="F34" i="9"/>
  <c r="E34" i="9"/>
  <c r="H33" i="9"/>
  <c r="G33" i="9"/>
  <c r="F33" i="9"/>
  <c r="E33" i="9"/>
  <c r="H32" i="9"/>
  <c r="G32" i="9"/>
  <c r="F32" i="9"/>
  <c r="E32" i="9"/>
  <c r="H31" i="9"/>
  <c r="G31" i="9"/>
  <c r="F31" i="9"/>
  <c r="E31" i="9"/>
  <c r="H30" i="9"/>
  <c r="G30" i="9"/>
  <c r="F30" i="9"/>
  <c r="E30" i="9"/>
  <c r="H29" i="9"/>
  <c r="G29" i="9"/>
  <c r="F29" i="9"/>
  <c r="E29" i="9"/>
  <c r="H26" i="9"/>
  <c r="G26" i="9"/>
  <c r="F26" i="9"/>
  <c r="E26" i="9"/>
  <c r="H25" i="9"/>
  <c r="G25" i="9"/>
  <c r="F25" i="9"/>
  <c r="E25" i="9"/>
  <c r="H24" i="9"/>
  <c r="G24" i="9"/>
  <c r="F24" i="9"/>
  <c r="E24" i="9"/>
  <c r="H22" i="9"/>
  <c r="G22" i="9"/>
  <c r="F22" i="9"/>
  <c r="E22" i="9"/>
  <c r="H20" i="9"/>
  <c r="G20" i="9"/>
  <c r="F20" i="9"/>
  <c r="E20" i="9"/>
  <c r="H19" i="9"/>
  <c r="G19" i="9"/>
  <c r="F19" i="9"/>
  <c r="E19" i="9"/>
  <c r="H17" i="9"/>
  <c r="G17" i="9"/>
  <c r="F17" i="9"/>
  <c r="E17" i="9"/>
  <c r="H16" i="9"/>
  <c r="G16" i="9"/>
  <c r="F16" i="9"/>
  <c r="E16" i="9"/>
  <c r="L41" i="13"/>
  <c r="I41" i="13"/>
  <c r="J41" i="13" s="1"/>
  <c r="L40" i="13"/>
  <c r="I40" i="13"/>
  <c r="J40" i="13" s="1"/>
  <c r="L39" i="13"/>
  <c r="I39" i="13"/>
  <c r="J39" i="13" s="1"/>
  <c r="L38" i="13"/>
  <c r="I38" i="13"/>
  <c r="J38" i="13" s="1"/>
  <c r="L37" i="13"/>
  <c r="I37" i="13"/>
  <c r="J37" i="13" s="1"/>
  <c r="L36" i="13"/>
  <c r="I36" i="13"/>
  <c r="J36" i="13" s="1"/>
  <c r="L35" i="13"/>
  <c r="I35" i="13"/>
  <c r="J35" i="13" s="1"/>
  <c r="L34" i="13"/>
  <c r="I34" i="13"/>
  <c r="J34" i="13" s="1"/>
  <c r="L33" i="13"/>
  <c r="I33" i="13"/>
  <c r="J33" i="13" s="1"/>
  <c r="L32" i="13"/>
  <c r="I32" i="13"/>
  <c r="J32" i="13" s="1"/>
  <c r="L31" i="13"/>
  <c r="I31" i="13"/>
  <c r="J31" i="13" s="1"/>
  <c r="L30" i="13"/>
  <c r="I30" i="13"/>
  <c r="J30" i="13" s="1"/>
  <c r="L29" i="13"/>
  <c r="L28" i="13"/>
  <c r="L27" i="13"/>
  <c r="L26" i="13"/>
  <c r="L25" i="13"/>
  <c r="L24" i="13"/>
  <c r="L23" i="13"/>
  <c r="L22" i="13"/>
  <c r="L21" i="13"/>
  <c r="L20" i="13"/>
  <c r="L19" i="13"/>
  <c r="L18" i="13"/>
  <c r="L17" i="13"/>
  <c r="L41" i="12"/>
  <c r="L40" i="12"/>
  <c r="L39" i="12"/>
  <c r="L38" i="12"/>
  <c r="L37" i="12"/>
  <c r="L36" i="12"/>
  <c r="L35" i="12"/>
  <c r="L34" i="12"/>
  <c r="L33" i="12"/>
  <c r="L32" i="12"/>
  <c r="L31" i="12"/>
  <c r="L30" i="12"/>
  <c r="L29" i="12"/>
  <c r="L28" i="12"/>
  <c r="L27" i="12"/>
  <c r="L26" i="12"/>
  <c r="L25" i="12"/>
  <c r="L24" i="12"/>
  <c r="L23" i="12"/>
  <c r="L22" i="12"/>
  <c r="L21" i="12"/>
  <c r="L20" i="12"/>
  <c r="L19" i="12"/>
  <c r="L18" i="12"/>
  <c r="L17" i="12"/>
  <c r="L41" i="11"/>
  <c r="I41" i="11"/>
  <c r="J41" i="11" s="1"/>
  <c r="L40" i="11"/>
  <c r="I40" i="11"/>
  <c r="J40" i="11" s="1"/>
  <c r="I38" i="11"/>
  <c r="L38" i="11" s="1"/>
  <c r="L23" i="11"/>
  <c r="I23" i="11"/>
  <c r="J23" i="11" s="1"/>
  <c r="M23" i="11" s="1"/>
  <c r="G38" i="10"/>
  <c r="F38" i="10"/>
  <c r="E38" i="10"/>
  <c r="G36" i="10"/>
  <c r="F36" i="10"/>
  <c r="E36" i="10"/>
  <c r="G35" i="10"/>
  <c r="F35" i="10"/>
  <c r="E35" i="10"/>
  <c r="G34" i="10"/>
  <c r="F34" i="10"/>
  <c r="E34" i="10"/>
  <c r="G33" i="10"/>
  <c r="F33" i="10"/>
  <c r="E33" i="10"/>
  <c r="G32" i="10"/>
  <c r="F32" i="10"/>
  <c r="E32" i="10"/>
  <c r="G31" i="10"/>
  <c r="F31" i="10"/>
  <c r="E31" i="10"/>
  <c r="G30" i="10"/>
  <c r="G29" i="10"/>
  <c r="F29" i="10"/>
  <c r="E29" i="10"/>
  <c r="G28" i="10"/>
  <c r="F28" i="10"/>
  <c r="E28" i="10"/>
  <c r="G27" i="10"/>
  <c r="F27" i="10"/>
  <c r="E27" i="10"/>
  <c r="G26" i="10"/>
  <c r="F26" i="10"/>
  <c r="E26" i="10"/>
  <c r="G25" i="10"/>
  <c r="F25" i="10"/>
  <c r="E25" i="10"/>
  <c r="G24" i="10"/>
  <c r="F24" i="10"/>
  <c r="E24" i="10"/>
  <c r="G23" i="10"/>
  <c r="F23" i="10"/>
  <c r="E23" i="10"/>
  <c r="G21" i="10"/>
  <c r="F21" i="10"/>
  <c r="E21" i="10"/>
  <c r="G20" i="10"/>
  <c r="F20" i="10"/>
  <c r="E20" i="10"/>
  <c r="G19" i="10"/>
  <c r="F19" i="10"/>
  <c r="E19" i="10"/>
  <c r="G18" i="10"/>
  <c r="G17" i="10"/>
  <c r="F17" i="10"/>
  <c r="E17" i="10"/>
  <c r="G16" i="10"/>
  <c r="F16" i="10"/>
  <c r="E16" i="10"/>
  <c r="M40" i="11" l="1"/>
  <c r="M41" i="11"/>
  <c r="M30" i="13"/>
  <c r="M31" i="13"/>
  <c r="M32" i="13"/>
  <c r="M33" i="13"/>
  <c r="M34" i="13"/>
  <c r="M35" i="13"/>
  <c r="M36" i="13"/>
  <c r="M37" i="13"/>
  <c r="M38" i="13"/>
  <c r="M39" i="13"/>
  <c r="M40" i="13"/>
  <c r="M41" i="13"/>
  <c r="I17" i="11"/>
  <c r="J17" i="11" s="1"/>
  <c r="I18" i="11"/>
  <c r="J18" i="11" s="1"/>
  <c r="I19" i="11"/>
  <c r="J19" i="11" s="1"/>
  <c r="I20" i="11"/>
  <c r="J20" i="11" s="1"/>
  <c r="I21" i="11"/>
  <c r="J21" i="11" s="1"/>
  <c r="I22" i="11"/>
  <c r="J22" i="11" s="1"/>
  <c r="I24" i="11"/>
  <c r="J24" i="11" s="1"/>
  <c r="I25" i="11"/>
  <c r="J25" i="11" s="1"/>
  <c r="I26" i="11"/>
  <c r="J26" i="11" s="1"/>
  <c r="I27" i="11"/>
  <c r="J27" i="11" s="1"/>
  <c r="I28" i="11"/>
  <c r="J28" i="11" s="1"/>
  <c r="I29" i="11"/>
  <c r="J29" i="11" s="1"/>
  <c r="I30" i="11"/>
  <c r="J30" i="11" s="1"/>
  <c r="I31" i="11"/>
  <c r="J31" i="11" s="1"/>
  <c r="I32" i="11"/>
  <c r="J32" i="11" s="1"/>
  <c r="I33" i="11"/>
  <c r="J33" i="11" s="1"/>
  <c r="I34" i="11"/>
  <c r="J34" i="11" s="1"/>
  <c r="I35" i="11"/>
  <c r="J35" i="11" s="1"/>
  <c r="I36" i="11"/>
  <c r="J36" i="11" s="1"/>
  <c r="I37" i="11"/>
  <c r="J37" i="11" s="1"/>
  <c r="J38" i="11"/>
  <c r="M38" i="11" s="1"/>
  <c r="I39" i="11"/>
  <c r="J39" i="11" s="1"/>
  <c r="L40" i="10"/>
  <c r="I40" i="10"/>
  <c r="J40" i="10" s="1"/>
  <c r="M40" i="10" s="1"/>
  <c r="L39" i="10"/>
  <c r="I39" i="10"/>
  <c r="J39" i="10" s="1"/>
  <c r="I38" i="10"/>
  <c r="J38" i="10" s="1"/>
  <c r="I37" i="10"/>
  <c r="I36" i="10"/>
  <c r="J36" i="10" s="1"/>
  <c r="I35" i="10"/>
  <c r="J35" i="10" s="1"/>
  <c r="I34" i="10"/>
  <c r="J34" i="10" s="1"/>
  <c r="I33" i="10"/>
  <c r="J33" i="10" s="1"/>
  <c r="I32" i="10"/>
  <c r="J32" i="10" s="1"/>
  <c r="I31" i="10"/>
  <c r="J31" i="10" s="1"/>
  <c r="I30" i="10"/>
  <c r="J30" i="10" s="1"/>
  <c r="I29" i="10"/>
  <c r="J29" i="10" s="1"/>
  <c r="I28" i="10"/>
  <c r="J28" i="10" s="1"/>
  <c r="I27" i="10"/>
  <c r="J27" i="10" s="1"/>
  <c r="I26" i="10"/>
  <c r="J26" i="10" s="1"/>
  <c r="I25" i="10"/>
  <c r="J25" i="10" s="1"/>
  <c r="I24" i="10"/>
  <c r="J24" i="10" s="1"/>
  <c r="N40" i="9"/>
  <c r="I40" i="9"/>
  <c r="J40" i="9" s="1"/>
  <c r="N39" i="9"/>
  <c r="I39" i="9"/>
  <c r="J39" i="9" s="1"/>
  <c r="N38" i="9"/>
  <c r="I38" i="9"/>
  <c r="J38" i="9" s="1"/>
  <c r="N37" i="9"/>
  <c r="I37" i="9"/>
  <c r="J37" i="9" s="1"/>
  <c r="N36" i="9"/>
  <c r="I36" i="9"/>
  <c r="J36" i="9" s="1"/>
  <c r="N35" i="9"/>
  <c r="I35" i="9"/>
  <c r="J35" i="9" s="1"/>
  <c r="N34" i="9"/>
  <c r="I34" i="9"/>
  <c r="J34" i="9" s="1"/>
  <c r="N33" i="9"/>
  <c r="I33" i="9"/>
  <c r="J33" i="9" s="1"/>
  <c r="N32" i="9"/>
  <c r="I32" i="9"/>
  <c r="J32" i="9" s="1"/>
  <c r="N31" i="9"/>
  <c r="I31" i="9"/>
  <c r="J31" i="9" s="1"/>
  <c r="N30" i="9"/>
  <c r="I30" i="9"/>
  <c r="J30" i="9" s="1"/>
  <c r="N29" i="9"/>
  <c r="I29" i="9"/>
  <c r="J29" i="9" s="1"/>
  <c r="N28" i="9"/>
  <c r="I28" i="9"/>
  <c r="J28" i="9" s="1"/>
  <c r="N27" i="9"/>
  <c r="I27" i="9"/>
  <c r="J27" i="9" s="1"/>
  <c r="N26" i="9"/>
  <c r="I26" i="9"/>
  <c r="J26" i="9" s="1"/>
  <c r="N25" i="9"/>
  <c r="I25" i="9"/>
  <c r="J25" i="9" s="1"/>
  <c r="N24" i="9"/>
  <c r="I24" i="9"/>
  <c r="J24" i="9" s="1"/>
  <c r="J37" i="10" l="1"/>
  <c r="K37" i="10"/>
  <c r="L37" i="10" s="1"/>
  <c r="K38" i="10"/>
  <c r="L38" i="10" s="1"/>
  <c r="M38" i="10" s="1"/>
  <c r="K36" i="10"/>
  <c r="L36" i="10" s="1"/>
  <c r="M36" i="10" s="1"/>
  <c r="K35" i="10"/>
  <c r="L35" i="10" s="1"/>
  <c r="K34" i="10"/>
  <c r="L34" i="10" s="1"/>
  <c r="M34" i="10" s="1"/>
  <c r="K33" i="10"/>
  <c r="L33" i="10" s="1"/>
  <c r="K32" i="10"/>
  <c r="L32" i="10" s="1"/>
  <c r="M32" i="10" s="1"/>
  <c r="K31" i="10"/>
  <c r="L31" i="10" s="1"/>
  <c r="K30" i="10"/>
  <c r="L30" i="10" s="1"/>
  <c r="M30" i="10" s="1"/>
  <c r="K29" i="10"/>
  <c r="L29" i="10" s="1"/>
  <c r="K28" i="10"/>
  <c r="L28" i="10" s="1"/>
  <c r="M28" i="10" s="1"/>
  <c r="K27" i="10"/>
  <c r="L27" i="10" s="1"/>
  <c r="K26" i="10"/>
  <c r="L26" i="10" s="1"/>
  <c r="M26" i="10" s="1"/>
  <c r="K25" i="10"/>
  <c r="L25" i="10" s="1"/>
  <c r="K24" i="10"/>
  <c r="L24" i="10" s="1"/>
  <c r="M24" i="10" s="1"/>
  <c r="L39" i="11"/>
  <c r="M39" i="11" s="1"/>
  <c r="L37" i="11"/>
  <c r="M37" i="11" s="1"/>
  <c r="L36" i="11"/>
  <c r="M36" i="11" s="1"/>
  <c r="L35" i="11"/>
  <c r="M35" i="11" s="1"/>
  <c r="L34" i="11"/>
  <c r="M34" i="11" s="1"/>
  <c r="L33" i="11"/>
  <c r="M33" i="11" s="1"/>
  <c r="L32" i="11"/>
  <c r="M32" i="11" s="1"/>
  <c r="L31" i="11"/>
  <c r="M31" i="11" s="1"/>
  <c r="L30" i="11"/>
  <c r="M30" i="11" s="1"/>
  <c r="L29" i="11"/>
  <c r="M29" i="11" s="1"/>
  <c r="L28" i="11"/>
  <c r="M28" i="11" s="1"/>
  <c r="L27" i="11"/>
  <c r="M27" i="11" s="1"/>
  <c r="L26" i="11"/>
  <c r="M26" i="11" s="1"/>
  <c r="L25" i="11"/>
  <c r="M25" i="11" s="1"/>
  <c r="L24" i="11"/>
  <c r="M24" i="11" s="1"/>
  <c r="L22" i="11"/>
  <c r="M22" i="11" s="1"/>
  <c r="L21" i="11"/>
  <c r="M21" i="11" s="1"/>
  <c r="L20" i="11"/>
  <c r="M20" i="11" s="1"/>
  <c r="L19" i="11"/>
  <c r="M19" i="11" s="1"/>
  <c r="L18" i="11"/>
  <c r="M18" i="11" s="1"/>
  <c r="L17" i="11"/>
  <c r="M17" i="11" s="1"/>
  <c r="M25" i="10"/>
  <c r="M27" i="10"/>
  <c r="M29" i="10"/>
  <c r="M31" i="10"/>
  <c r="M33" i="10"/>
  <c r="M35" i="10"/>
  <c r="M37" i="10"/>
  <c r="M39" i="10"/>
  <c r="I23" i="10"/>
  <c r="L22" i="10"/>
  <c r="I22" i="10"/>
  <c r="J22" i="10" s="1"/>
  <c r="I21" i="10"/>
  <c r="I20" i="10"/>
  <c r="I19" i="10"/>
  <c r="I18" i="10"/>
  <c r="I17" i="10"/>
  <c r="I16" i="10"/>
  <c r="N17" i="9"/>
  <c r="N18" i="9"/>
  <c r="N19" i="9"/>
  <c r="N20" i="9"/>
  <c r="N21" i="9"/>
  <c r="N22" i="9"/>
  <c r="N23" i="9"/>
  <c r="N16" i="9"/>
  <c r="I17" i="9"/>
  <c r="J17" i="9" s="1"/>
  <c r="I18" i="9"/>
  <c r="J18" i="9" s="1"/>
  <c r="I19" i="9"/>
  <c r="J19" i="9" s="1"/>
  <c r="I20" i="9"/>
  <c r="J20" i="9" s="1"/>
  <c r="I21" i="9"/>
  <c r="J21" i="9" s="1"/>
  <c r="I22" i="9"/>
  <c r="J22" i="9" s="1"/>
  <c r="I23" i="9"/>
  <c r="J23" i="9" s="1"/>
  <c r="I16" i="9"/>
  <c r="J16" i="9" s="1"/>
  <c r="J16" i="10" l="1"/>
  <c r="K16" i="10"/>
  <c r="L16" i="10" s="1"/>
  <c r="J17" i="10"/>
  <c r="K17" i="10"/>
  <c r="L17" i="10" s="1"/>
  <c r="J18" i="10"/>
  <c r="K18" i="10"/>
  <c r="L18" i="10" s="1"/>
  <c r="J19" i="10"/>
  <c r="K19" i="10"/>
  <c r="L19" i="10" s="1"/>
  <c r="J20" i="10"/>
  <c r="K20" i="10"/>
  <c r="L20" i="10" s="1"/>
  <c r="J21" i="10"/>
  <c r="K21" i="10"/>
  <c r="L21" i="10" s="1"/>
  <c r="M21" i="10" s="1"/>
  <c r="J23" i="10"/>
  <c r="K23" i="10"/>
  <c r="L23" i="10" s="1"/>
  <c r="M17" i="10"/>
  <c r="M19" i="10"/>
  <c r="M23" i="10"/>
  <c r="M16" i="10"/>
  <c r="M20" i="10"/>
  <c r="M18" i="10"/>
  <c r="M22" i="10"/>
  <c r="J41" i="12" l="1"/>
  <c r="I41" i="12" s="1"/>
  <c r="J40" i="12"/>
  <c r="I40" i="12" s="1"/>
  <c r="J39" i="12"/>
  <c r="I39" i="12" s="1"/>
  <c r="J38" i="12"/>
  <c r="I38" i="12" s="1"/>
  <c r="J37" i="12"/>
  <c r="I37" i="12" s="1"/>
  <c r="J36" i="12"/>
  <c r="I36" i="12" s="1"/>
  <c r="J35" i="12"/>
  <c r="I35" i="12" s="1"/>
  <c r="J34" i="12"/>
  <c r="I34" i="12" s="1"/>
  <c r="J33" i="12"/>
  <c r="I33" i="12" s="1"/>
  <c r="J32" i="12"/>
  <c r="I32" i="12" s="1"/>
  <c r="J31" i="12"/>
  <c r="I31" i="12" s="1"/>
  <c r="J30" i="12"/>
  <c r="I30" i="12" s="1"/>
  <c r="J29" i="12"/>
  <c r="I29" i="12" s="1"/>
  <c r="J28" i="12"/>
  <c r="I28" i="12" s="1"/>
  <c r="J27" i="12"/>
  <c r="I27" i="12" s="1"/>
  <c r="J26" i="12"/>
  <c r="I26" i="12" s="1"/>
  <c r="J25" i="12"/>
  <c r="I25" i="12" s="1"/>
  <c r="J24" i="12"/>
  <c r="I24" i="12" s="1"/>
  <c r="J23" i="12"/>
  <c r="I23" i="12" s="1"/>
  <c r="J22" i="12"/>
  <c r="I22" i="12" s="1"/>
  <c r="J21" i="12"/>
  <c r="I21" i="12" s="1"/>
  <c r="J20" i="12"/>
  <c r="I20" i="12" s="1"/>
  <c r="J19" i="12"/>
  <c r="I19" i="12" s="1"/>
  <c r="J18" i="12"/>
  <c r="J17" i="12"/>
  <c r="J21" i="13"/>
  <c r="I21" i="13"/>
  <c r="J20" i="13"/>
  <c r="I20" i="13" s="1"/>
  <c r="J19" i="13"/>
  <c r="I19" i="13"/>
  <c r="J18" i="13"/>
  <c r="I18" i="13" s="1"/>
  <c r="J17" i="13"/>
  <c r="I17" i="13"/>
  <c r="J29" i="13"/>
  <c r="I29" i="13" s="1"/>
  <c r="J28" i="13"/>
  <c r="I28" i="13"/>
  <c r="J27" i="13"/>
  <c r="I27" i="13" s="1"/>
  <c r="J26" i="13"/>
  <c r="I26" i="13"/>
  <c r="J25" i="13"/>
  <c r="I25" i="13" s="1"/>
  <c r="J24" i="13"/>
  <c r="I24" i="13"/>
  <c r="J23" i="13"/>
  <c r="I23" i="13" s="1"/>
  <c r="J22" i="13"/>
  <c r="I22" i="13"/>
  <c r="I17" i="12"/>
  <c r="H17" i="12"/>
</calcChain>
</file>

<file path=xl/comments1.xml><?xml version="1.0" encoding="utf-8"?>
<comments xmlns="http://schemas.openxmlformats.org/spreadsheetml/2006/main">
  <authors>
    <author>UT</author>
  </authors>
  <commentList>
    <comment ref="D14" authorId="0" shapeId="0">
      <text>
        <r>
          <rPr>
            <b/>
            <sz val="8"/>
            <color indexed="81"/>
            <rFont val="Tahoma"/>
            <family val="2"/>
          </rPr>
          <t>UT:</t>
        </r>
        <r>
          <rPr>
            <sz val="8"/>
            <color indexed="81"/>
            <rFont val="Tahoma"/>
            <family val="2"/>
          </rPr>
          <t xml:space="preserve">
PUEDE INCLUIR LAS  COLUMNAS QUE NECESITE SI GENERA MAS NOTAS</t>
        </r>
      </text>
    </comment>
    <comment ref="J14" authorId="0" shapeId="0">
      <text>
        <r>
          <rPr>
            <b/>
            <sz val="8"/>
            <color indexed="81"/>
            <rFont val="Tahoma"/>
            <family val="2"/>
          </rPr>
          <t>UT:</t>
        </r>
        <r>
          <rPr>
            <sz val="8"/>
            <color indexed="81"/>
            <rFont val="Tahoma"/>
            <family val="2"/>
          </rPr>
          <t xml:space="preserve">
CORRESPONDE AL 60% DE LA EVALUACION PERMANENTE</t>
        </r>
      </text>
    </comment>
    <comment ref="K14" authorId="0" shapeId="0">
      <text>
        <r>
          <rPr>
            <b/>
            <sz val="8"/>
            <color indexed="81"/>
            <rFont val="Tahoma"/>
            <family val="2"/>
          </rPr>
          <t>UT:</t>
        </r>
        <r>
          <rPr>
            <sz val="8"/>
            <color indexed="81"/>
            <rFont val="Tahoma"/>
            <family val="2"/>
          </rPr>
          <t xml:space="preserve">
CONVOCATORIA 1</t>
        </r>
      </text>
    </comment>
    <comment ref="L14" authorId="0" shapeId="0">
      <text>
        <r>
          <rPr>
            <b/>
            <sz val="8"/>
            <color indexed="81"/>
            <rFont val="Tahoma"/>
            <family val="2"/>
          </rPr>
          <t>UT:</t>
        </r>
        <r>
          <rPr>
            <sz val="8"/>
            <color indexed="81"/>
            <rFont val="Tahoma"/>
            <family val="2"/>
          </rPr>
          <t xml:space="preserve">
CORRESPONDE AL 40% DE LA CONVOCATORIA 1</t>
        </r>
      </text>
    </comment>
    <comment ref="M14" authorId="0" shapeId="0">
      <text>
        <r>
          <rPr>
            <b/>
            <sz val="8"/>
            <color indexed="81"/>
            <rFont val="Tahoma"/>
            <family val="2"/>
          </rPr>
          <t>UT:</t>
        </r>
        <r>
          <rPr>
            <sz val="8"/>
            <color indexed="81"/>
            <rFont val="Tahoma"/>
            <family val="2"/>
          </rPr>
          <t xml:space="preserve">
NOTA DEFINITIVA. SE SUMA EL 60% Y EL 40%., CUANDO SE APLICÓ CONVOCATORIA 1</t>
        </r>
      </text>
    </comment>
    <comment ref="O14" authorId="0" shapeId="0">
      <text>
        <r>
          <rPr>
            <b/>
            <sz val="8"/>
            <color indexed="81"/>
            <rFont val="Tahoma"/>
            <family val="2"/>
          </rPr>
          <t>UT:</t>
        </r>
        <r>
          <rPr>
            <sz val="8"/>
            <color indexed="81"/>
            <rFont val="Tahoma"/>
            <family val="2"/>
          </rPr>
          <t xml:space="preserve">
NOTA DEFINITIVA. SE SUMA EL 50% DE LA NOTA FINAL Y 50% ., CUANDO SE APLICÓ CONVOCATORIA 2</t>
        </r>
      </text>
    </comment>
    <comment ref="D15" authorId="0" shapeId="0">
      <text>
        <r>
          <rPr>
            <b/>
            <sz val="8"/>
            <color indexed="81"/>
            <rFont val="Tahoma"/>
            <family val="2"/>
          </rPr>
          <t>UT:</t>
        </r>
        <r>
          <rPr>
            <sz val="8"/>
            <color indexed="81"/>
            <rFont val="Tahoma"/>
            <family val="2"/>
          </rPr>
          <t xml:space="preserve">
DEBE APLICAR EL PORCENTAJE SEGÚN ACUERDO PEDAGOGICO</t>
        </r>
      </text>
    </comment>
  </commentList>
</comments>
</file>

<file path=xl/comments2.xml><?xml version="1.0" encoding="utf-8"?>
<comments xmlns="http://schemas.openxmlformats.org/spreadsheetml/2006/main">
  <authors>
    <author>UT</author>
  </authors>
  <commentList>
    <comment ref="D14" authorId="0" shapeId="0">
      <text>
        <r>
          <rPr>
            <b/>
            <sz val="8"/>
            <color indexed="81"/>
            <rFont val="Tahoma"/>
            <family val="2"/>
          </rPr>
          <t>UT:</t>
        </r>
        <r>
          <rPr>
            <sz val="8"/>
            <color indexed="81"/>
            <rFont val="Tahoma"/>
            <family val="2"/>
          </rPr>
          <t xml:space="preserve">
PUEDE INCLUIR LAS  COLUMNAS QUE NECESITE SI GENERA MAS NOTAS</t>
        </r>
      </text>
    </comment>
    <comment ref="J14" authorId="0" shapeId="0">
      <text>
        <r>
          <rPr>
            <b/>
            <sz val="8"/>
            <color indexed="81"/>
            <rFont val="Tahoma"/>
            <family val="2"/>
          </rPr>
          <t>UT:</t>
        </r>
        <r>
          <rPr>
            <sz val="8"/>
            <color indexed="81"/>
            <rFont val="Tahoma"/>
            <family val="2"/>
          </rPr>
          <t xml:space="preserve">
CORRESPONDE AL 60% DE LA EVALUACION PERMANENTE</t>
        </r>
      </text>
    </comment>
    <comment ref="M14" authorId="0" shapeId="0">
      <text>
        <r>
          <rPr>
            <b/>
            <sz val="8"/>
            <color indexed="81"/>
            <rFont val="Tahoma"/>
            <family val="2"/>
          </rPr>
          <t>UT:</t>
        </r>
        <r>
          <rPr>
            <sz val="8"/>
            <color indexed="81"/>
            <rFont val="Tahoma"/>
            <family val="2"/>
          </rPr>
          <t xml:space="preserve">
CONVOCATORIA 1</t>
        </r>
      </text>
    </comment>
    <comment ref="N14" authorId="0" shapeId="0">
      <text>
        <r>
          <rPr>
            <b/>
            <sz val="8"/>
            <color indexed="81"/>
            <rFont val="Tahoma"/>
            <family val="2"/>
          </rPr>
          <t>UT:</t>
        </r>
        <r>
          <rPr>
            <sz val="8"/>
            <color indexed="81"/>
            <rFont val="Tahoma"/>
            <family val="2"/>
          </rPr>
          <t xml:space="preserve">
CORRESPONDE AL 40% DE LA CONVOCATORIA 1</t>
        </r>
      </text>
    </comment>
    <comment ref="O14" authorId="0" shapeId="0">
      <text>
        <r>
          <rPr>
            <b/>
            <sz val="8"/>
            <color indexed="81"/>
            <rFont val="Tahoma"/>
            <family val="2"/>
          </rPr>
          <t>UT:</t>
        </r>
        <r>
          <rPr>
            <sz val="8"/>
            <color indexed="81"/>
            <rFont val="Tahoma"/>
            <family val="2"/>
          </rPr>
          <t xml:space="preserve">
NOTA DEFINITIVA. SE SUMA EL 60% Y EL 40%., CUANDO SE APLICÓ CONVOCATORIA 1</t>
        </r>
      </text>
    </comment>
    <comment ref="Q14" authorId="0" shapeId="0">
      <text>
        <r>
          <rPr>
            <b/>
            <sz val="8"/>
            <color indexed="81"/>
            <rFont val="Tahoma"/>
            <family val="2"/>
          </rPr>
          <t>UT:</t>
        </r>
        <r>
          <rPr>
            <sz val="8"/>
            <color indexed="81"/>
            <rFont val="Tahoma"/>
            <family val="2"/>
          </rPr>
          <t xml:space="preserve">
NOTA DEFINITIVA. SE SUMA EL 50% DE LA NOTA FINAL Y 50% ., CUANDO SE APLICÓ CONVOCATORIA 2</t>
        </r>
      </text>
    </comment>
    <comment ref="D15" authorId="0" shapeId="0">
      <text>
        <r>
          <rPr>
            <b/>
            <sz val="8"/>
            <color indexed="81"/>
            <rFont val="Tahoma"/>
            <family val="2"/>
          </rPr>
          <t>UT:</t>
        </r>
        <r>
          <rPr>
            <sz val="8"/>
            <color indexed="81"/>
            <rFont val="Tahoma"/>
            <family val="2"/>
          </rPr>
          <t xml:space="preserve">
DEBE APLICAR EL PORCENTAJE SEGÚN ACUERDO PEDAGOGICO</t>
        </r>
      </text>
    </comment>
  </commentList>
</comments>
</file>

<file path=xl/comments3.xml><?xml version="1.0" encoding="utf-8"?>
<comments xmlns="http://schemas.openxmlformats.org/spreadsheetml/2006/main">
  <authors>
    <author>UT</author>
  </authors>
  <commentList>
    <comment ref="D15" authorId="0" shapeId="0">
      <text>
        <r>
          <rPr>
            <b/>
            <sz val="8"/>
            <color indexed="81"/>
            <rFont val="Tahoma"/>
            <family val="2"/>
          </rPr>
          <t>UT:</t>
        </r>
        <r>
          <rPr>
            <sz val="8"/>
            <color indexed="81"/>
            <rFont val="Tahoma"/>
            <family val="2"/>
          </rPr>
          <t xml:space="preserve">
PUEDE INCLUIR LAS  COLUMNAS QUE NECESITE SI GENERA MAS NOTAS</t>
        </r>
      </text>
    </comment>
    <comment ref="J15" authorId="0" shapeId="0">
      <text>
        <r>
          <rPr>
            <b/>
            <sz val="8"/>
            <color indexed="81"/>
            <rFont val="Tahoma"/>
            <family val="2"/>
          </rPr>
          <t>UT:</t>
        </r>
        <r>
          <rPr>
            <sz val="8"/>
            <color indexed="81"/>
            <rFont val="Tahoma"/>
            <family val="2"/>
          </rPr>
          <t xml:space="preserve">
CORRESPONDE AL 60% DE LA EVALUACION PERMANENTE</t>
        </r>
      </text>
    </comment>
    <comment ref="K15" authorId="0" shapeId="0">
      <text>
        <r>
          <rPr>
            <b/>
            <sz val="8"/>
            <color indexed="81"/>
            <rFont val="Tahoma"/>
            <family val="2"/>
          </rPr>
          <t>UT:</t>
        </r>
        <r>
          <rPr>
            <sz val="8"/>
            <color indexed="81"/>
            <rFont val="Tahoma"/>
            <family val="2"/>
          </rPr>
          <t xml:space="preserve">
CONVOCATORIA 1</t>
        </r>
      </text>
    </comment>
    <comment ref="L15" authorId="0" shapeId="0">
      <text>
        <r>
          <rPr>
            <b/>
            <sz val="8"/>
            <color indexed="81"/>
            <rFont val="Tahoma"/>
            <family val="2"/>
          </rPr>
          <t>UT:</t>
        </r>
        <r>
          <rPr>
            <sz val="8"/>
            <color indexed="81"/>
            <rFont val="Tahoma"/>
            <family val="2"/>
          </rPr>
          <t xml:space="preserve">
CORRESPONDE AL 40% DE LA CONVOCATORIA 1</t>
        </r>
      </text>
    </comment>
    <comment ref="M15" authorId="0" shapeId="0">
      <text>
        <r>
          <rPr>
            <b/>
            <sz val="8"/>
            <color indexed="81"/>
            <rFont val="Tahoma"/>
            <family val="2"/>
          </rPr>
          <t>UT:</t>
        </r>
        <r>
          <rPr>
            <sz val="8"/>
            <color indexed="81"/>
            <rFont val="Tahoma"/>
            <family val="2"/>
          </rPr>
          <t xml:space="preserve">
NOTA DEFINITIVA. SE SUMA EL 60% Y EL 40%., CUANDO SE APLICÓ CONVOCATORIA 1</t>
        </r>
      </text>
    </comment>
    <comment ref="O15" authorId="0" shapeId="0">
      <text>
        <r>
          <rPr>
            <b/>
            <sz val="8"/>
            <color indexed="81"/>
            <rFont val="Tahoma"/>
            <family val="2"/>
          </rPr>
          <t>UT:</t>
        </r>
        <r>
          <rPr>
            <sz val="8"/>
            <color indexed="81"/>
            <rFont val="Tahoma"/>
            <family val="2"/>
          </rPr>
          <t xml:space="preserve">
NOTA DEFINITIVA. SE SUMA EL 50% DE LA NOTA FINAL Y 50% ., CUANDO SE APLICÓ CONVOCATORIA 2</t>
        </r>
      </text>
    </comment>
    <comment ref="D16" authorId="0" shapeId="0">
      <text>
        <r>
          <rPr>
            <b/>
            <sz val="8"/>
            <color indexed="81"/>
            <rFont val="Tahoma"/>
            <family val="2"/>
          </rPr>
          <t>UT:</t>
        </r>
        <r>
          <rPr>
            <sz val="8"/>
            <color indexed="81"/>
            <rFont val="Tahoma"/>
            <family val="2"/>
          </rPr>
          <t xml:space="preserve">
DEBE APLICAR EL PORCENTAJE SEGÚN ACUERDO PEDAGOGICO</t>
        </r>
      </text>
    </comment>
  </commentList>
</comments>
</file>

<file path=xl/comments4.xml><?xml version="1.0" encoding="utf-8"?>
<comments xmlns="http://schemas.openxmlformats.org/spreadsheetml/2006/main">
  <authors>
    <author>UT</author>
  </authors>
  <commentList>
    <comment ref="D15" authorId="0" shapeId="0">
      <text>
        <r>
          <rPr>
            <b/>
            <sz val="8"/>
            <color indexed="81"/>
            <rFont val="Tahoma"/>
            <family val="2"/>
          </rPr>
          <t>UT:</t>
        </r>
        <r>
          <rPr>
            <sz val="8"/>
            <color indexed="81"/>
            <rFont val="Tahoma"/>
            <family val="2"/>
          </rPr>
          <t xml:space="preserve">
PUEDE INCLUIR LAS  COLUMNAS QUE NECESITE SI GENERA MAS NOTAS</t>
        </r>
      </text>
    </comment>
    <comment ref="J15" authorId="0" shapeId="0">
      <text>
        <r>
          <rPr>
            <b/>
            <sz val="8"/>
            <color indexed="81"/>
            <rFont val="Tahoma"/>
            <family val="2"/>
          </rPr>
          <t>UT:</t>
        </r>
        <r>
          <rPr>
            <sz val="8"/>
            <color indexed="81"/>
            <rFont val="Tahoma"/>
            <family val="2"/>
          </rPr>
          <t xml:space="preserve">
CORRESPONDE AL 60% DE LA EVALUACION PERMANENTE</t>
        </r>
      </text>
    </comment>
    <comment ref="K15" authorId="0" shapeId="0">
      <text>
        <r>
          <rPr>
            <b/>
            <sz val="8"/>
            <color indexed="81"/>
            <rFont val="Tahoma"/>
            <family val="2"/>
          </rPr>
          <t>UT:</t>
        </r>
        <r>
          <rPr>
            <sz val="8"/>
            <color indexed="81"/>
            <rFont val="Tahoma"/>
            <family val="2"/>
          </rPr>
          <t xml:space="preserve">
CONVOCATORIA 1</t>
        </r>
      </text>
    </comment>
    <comment ref="L15" authorId="0" shapeId="0">
      <text>
        <r>
          <rPr>
            <b/>
            <sz val="8"/>
            <color indexed="81"/>
            <rFont val="Tahoma"/>
            <family val="2"/>
          </rPr>
          <t>UT:</t>
        </r>
        <r>
          <rPr>
            <sz val="8"/>
            <color indexed="81"/>
            <rFont val="Tahoma"/>
            <family val="2"/>
          </rPr>
          <t xml:space="preserve">
CORRESPONDE AL 40% DE LA CONVOCATORIA 1</t>
        </r>
      </text>
    </comment>
    <comment ref="M15" authorId="0" shapeId="0">
      <text>
        <r>
          <rPr>
            <b/>
            <sz val="8"/>
            <color indexed="81"/>
            <rFont val="Tahoma"/>
            <family val="2"/>
          </rPr>
          <t>UT:</t>
        </r>
        <r>
          <rPr>
            <sz val="8"/>
            <color indexed="81"/>
            <rFont val="Tahoma"/>
            <family val="2"/>
          </rPr>
          <t xml:space="preserve">
NOTA DEFINITIVA. SE SUMA EL 60% Y EL 40%., CUANDO SE APLICÓ CONVOCATORIA 1</t>
        </r>
      </text>
    </comment>
    <comment ref="O15" authorId="0" shapeId="0">
      <text>
        <r>
          <rPr>
            <b/>
            <sz val="8"/>
            <color indexed="81"/>
            <rFont val="Tahoma"/>
            <family val="2"/>
          </rPr>
          <t>UT:</t>
        </r>
        <r>
          <rPr>
            <sz val="8"/>
            <color indexed="81"/>
            <rFont val="Tahoma"/>
            <family val="2"/>
          </rPr>
          <t xml:space="preserve">
NOTA DEFINITIVA. SE SUMA EL 50% DE LA NOTA FINAL Y 50% ., CUANDO SE APLICÓ CONVOCATORIA 2</t>
        </r>
      </text>
    </comment>
    <comment ref="D16" authorId="0" shapeId="0">
      <text>
        <r>
          <rPr>
            <b/>
            <sz val="8"/>
            <color indexed="81"/>
            <rFont val="Tahoma"/>
            <family val="2"/>
          </rPr>
          <t>UT:</t>
        </r>
        <r>
          <rPr>
            <sz val="8"/>
            <color indexed="81"/>
            <rFont val="Tahoma"/>
            <family val="2"/>
          </rPr>
          <t xml:space="preserve">
DEBE APLICAR EL PORCENTAJE SEGÚN ACUERDO PEDAGOGICO</t>
        </r>
      </text>
    </comment>
  </commentList>
</comments>
</file>

<file path=xl/comments5.xml><?xml version="1.0" encoding="utf-8"?>
<comments xmlns="http://schemas.openxmlformats.org/spreadsheetml/2006/main">
  <authors>
    <author>UT</author>
  </authors>
  <commentList>
    <comment ref="D15" authorId="0" shapeId="0">
      <text>
        <r>
          <rPr>
            <b/>
            <sz val="8"/>
            <color indexed="81"/>
            <rFont val="Tahoma"/>
            <family val="2"/>
          </rPr>
          <t>UT:</t>
        </r>
        <r>
          <rPr>
            <sz val="8"/>
            <color indexed="81"/>
            <rFont val="Tahoma"/>
            <family val="2"/>
          </rPr>
          <t xml:space="preserve">
PUEDE INCLUIR LAS  COLUMNAS QUE NECESITE SI GENERA MAS NOTAS</t>
        </r>
      </text>
    </comment>
    <comment ref="J15" authorId="0" shapeId="0">
      <text>
        <r>
          <rPr>
            <b/>
            <sz val="8"/>
            <color indexed="81"/>
            <rFont val="Tahoma"/>
            <family val="2"/>
          </rPr>
          <t>UT:</t>
        </r>
        <r>
          <rPr>
            <sz val="8"/>
            <color indexed="81"/>
            <rFont val="Tahoma"/>
            <family val="2"/>
          </rPr>
          <t xml:space="preserve">
CORRESPONDE AL 60% DE LA EVALUACION PERMANENTE</t>
        </r>
      </text>
    </comment>
    <comment ref="K15" authorId="0" shapeId="0">
      <text>
        <r>
          <rPr>
            <b/>
            <sz val="8"/>
            <color indexed="81"/>
            <rFont val="Tahoma"/>
            <family val="2"/>
          </rPr>
          <t>UT:</t>
        </r>
        <r>
          <rPr>
            <sz val="8"/>
            <color indexed="81"/>
            <rFont val="Tahoma"/>
            <family val="2"/>
          </rPr>
          <t xml:space="preserve">
CONVOCATORIA 1</t>
        </r>
      </text>
    </comment>
    <comment ref="L15" authorId="0" shapeId="0">
      <text>
        <r>
          <rPr>
            <b/>
            <sz val="8"/>
            <color indexed="81"/>
            <rFont val="Tahoma"/>
            <family val="2"/>
          </rPr>
          <t>UT:</t>
        </r>
        <r>
          <rPr>
            <sz val="8"/>
            <color indexed="81"/>
            <rFont val="Tahoma"/>
            <family val="2"/>
          </rPr>
          <t xml:space="preserve">
CORRESPONDE AL 40% DE LA CONVOCATORIA 1</t>
        </r>
      </text>
    </comment>
    <comment ref="M15" authorId="0" shapeId="0">
      <text>
        <r>
          <rPr>
            <b/>
            <sz val="8"/>
            <color indexed="81"/>
            <rFont val="Tahoma"/>
            <family val="2"/>
          </rPr>
          <t>UT:</t>
        </r>
        <r>
          <rPr>
            <sz val="8"/>
            <color indexed="81"/>
            <rFont val="Tahoma"/>
            <family val="2"/>
          </rPr>
          <t xml:space="preserve">
NOTA DEFINITIVA. SE SUMA EL 60% Y EL 40%., CUANDO SE APLICÓ CONVOCATORIA 1</t>
        </r>
      </text>
    </comment>
    <comment ref="O15" authorId="0" shapeId="0">
      <text>
        <r>
          <rPr>
            <b/>
            <sz val="8"/>
            <color indexed="81"/>
            <rFont val="Tahoma"/>
            <family val="2"/>
          </rPr>
          <t>UT:</t>
        </r>
        <r>
          <rPr>
            <sz val="8"/>
            <color indexed="81"/>
            <rFont val="Tahoma"/>
            <family val="2"/>
          </rPr>
          <t xml:space="preserve">
NOTA DEFINITIVA. SE SUMA EL 50% DE LA NOTA FINAL Y 50% ., CUANDO SE APLICÓ CONVOCATORIA 2</t>
        </r>
      </text>
    </comment>
    <comment ref="D16" authorId="0" shapeId="0">
      <text>
        <r>
          <rPr>
            <b/>
            <sz val="8"/>
            <color indexed="81"/>
            <rFont val="Tahoma"/>
            <family val="2"/>
          </rPr>
          <t>UT:</t>
        </r>
        <r>
          <rPr>
            <sz val="8"/>
            <color indexed="81"/>
            <rFont val="Tahoma"/>
            <family val="2"/>
          </rPr>
          <t xml:space="preserve">
DEBE APLICAR EL PORCENTAJE SEGÚN ACUERDO PEDAGOGICO</t>
        </r>
      </text>
    </comment>
  </commentList>
</comments>
</file>

<file path=xl/comments6.xml><?xml version="1.0" encoding="utf-8"?>
<comments xmlns="http://schemas.openxmlformats.org/spreadsheetml/2006/main">
  <authors>
    <author>UT</author>
  </authors>
  <commentList>
    <comment ref="D15" authorId="0" shapeId="0">
      <text>
        <r>
          <rPr>
            <b/>
            <sz val="8"/>
            <color indexed="81"/>
            <rFont val="Tahoma"/>
            <family val="2"/>
          </rPr>
          <t>UT:</t>
        </r>
        <r>
          <rPr>
            <sz val="8"/>
            <color indexed="81"/>
            <rFont val="Tahoma"/>
            <family val="2"/>
          </rPr>
          <t xml:space="preserve">
PUEDE INCLUIR LAS  COLUMNAS QUE NECESITE SI GENERA MAS NOTAS</t>
        </r>
      </text>
    </comment>
    <comment ref="J15" authorId="0" shapeId="0">
      <text>
        <r>
          <rPr>
            <b/>
            <sz val="8"/>
            <color indexed="81"/>
            <rFont val="Tahoma"/>
            <family val="2"/>
          </rPr>
          <t>UT:</t>
        </r>
        <r>
          <rPr>
            <sz val="8"/>
            <color indexed="81"/>
            <rFont val="Tahoma"/>
            <family val="2"/>
          </rPr>
          <t xml:space="preserve">
CORRESPONDE AL 60% DE LA EVALUACION PERMANENTE</t>
        </r>
      </text>
    </comment>
    <comment ref="M15" authorId="0" shapeId="0">
      <text>
        <r>
          <rPr>
            <b/>
            <sz val="8"/>
            <color indexed="81"/>
            <rFont val="Tahoma"/>
            <family val="2"/>
          </rPr>
          <t>UT:</t>
        </r>
        <r>
          <rPr>
            <sz val="8"/>
            <color indexed="81"/>
            <rFont val="Tahoma"/>
            <family val="2"/>
          </rPr>
          <t xml:space="preserve">
CONVOCATORIA 1</t>
        </r>
      </text>
    </comment>
    <comment ref="N15" authorId="0" shapeId="0">
      <text>
        <r>
          <rPr>
            <b/>
            <sz val="8"/>
            <color indexed="81"/>
            <rFont val="Tahoma"/>
            <family val="2"/>
          </rPr>
          <t>UT:</t>
        </r>
        <r>
          <rPr>
            <sz val="8"/>
            <color indexed="81"/>
            <rFont val="Tahoma"/>
            <family val="2"/>
          </rPr>
          <t xml:space="preserve">
CORRESPONDE AL 40% DE LA CONVOCATORIA 1</t>
        </r>
      </text>
    </comment>
    <comment ref="O15" authorId="0" shapeId="0">
      <text>
        <r>
          <rPr>
            <b/>
            <sz val="8"/>
            <color indexed="81"/>
            <rFont val="Tahoma"/>
            <family val="2"/>
          </rPr>
          <t>UT:</t>
        </r>
        <r>
          <rPr>
            <sz val="8"/>
            <color indexed="81"/>
            <rFont val="Tahoma"/>
            <family val="2"/>
          </rPr>
          <t xml:space="preserve">
NOTA DEFINITIVA. SE SUMA EL 60% Y EL 40%., CUANDO SE APLICÓ CONVOCATORIA 1</t>
        </r>
      </text>
    </comment>
    <comment ref="Q15" authorId="0" shapeId="0">
      <text>
        <r>
          <rPr>
            <b/>
            <sz val="8"/>
            <color indexed="81"/>
            <rFont val="Tahoma"/>
            <family val="2"/>
          </rPr>
          <t>UT:</t>
        </r>
        <r>
          <rPr>
            <sz val="8"/>
            <color indexed="81"/>
            <rFont val="Tahoma"/>
            <family val="2"/>
          </rPr>
          <t xml:space="preserve">
NOTA DEFINITIVA. SE SUMA EL 50% DE LA NOTA FINAL Y 50% ., CUANDO SE APLICÓ CONVOCATORIA 2</t>
        </r>
      </text>
    </comment>
    <comment ref="D16" authorId="0" shapeId="0">
      <text>
        <r>
          <rPr>
            <b/>
            <sz val="8"/>
            <color indexed="81"/>
            <rFont val="Tahoma"/>
            <family val="2"/>
          </rPr>
          <t>UT:</t>
        </r>
        <r>
          <rPr>
            <sz val="8"/>
            <color indexed="81"/>
            <rFont val="Tahoma"/>
            <family val="2"/>
          </rPr>
          <t xml:space="preserve">
DEBE APLICAR EL PORCENTAJE SEGÚN ACUERDO PEDAGOGICO</t>
        </r>
      </text>
    </comment>
  </commentList>
</comments>
</file>

<file path=xl/sharedStrings.xml><?xml version="1.0" encoding="utf-8"?>
<sst xmlns="http://schemas.openxmlformats.org/spreadsheetml/2006/main" count="568" uniqueCount="200">
  <si>
    <t>Nombre del Programa:</t>
  </si>
  <si>
    <t>Grupo:</t>
  </si>
  <si>
    <t>C.C.</t>
  </si>
  <si>
    <t>Teléfono fijo:</t>
  </si>
  <si>
    <t>E-mail:</t>
  </si>
  <si>
    <t>No.</t>
  </si>
  <si>
    <t>Nombre del tutor(a):</t>
  </si>
  <si>
    <t>Nombre del Curso:</t>
  </si>
  <si>
    <t>Código del Curso:</t>
  </si>
  <si>
    <t>C2</t>
  </si>
  <si>
    <t>C1</t>
  </si>
  <si>
    <t>En caso de perder el 100%</t>
  </si>
  <si>
    <t>Observaciones:</t>
  </si>
  <si>
    <t>APELLIDOS Y NOMBRES COMPLETOS</t>
  </si>
  <si>
    <t>Total estudiantes:</t>
  </si>
  <si>
    <t>Celular:</t>
  </si>
  <si>
    <t>Firma y Cédula</t>
  </si>
  <si>
    <t>Se entrega nota por reporte de novedad</t>
  </si>
  <si>
    <t>EVALUACIÓN PERMANENTE</t>
  </si>
  <si>
    <t>CÓDIGO ESTUDIANTIL</t>
  </si>
  <si>
    <t xml:space="preserve"> REGISTRO Y CONTROL DE NOTAS</t>
  </si>
  <si>
    <t>UNIVERSIDAD DEL TOLIMA</t>
  </si>
  <si>
    <t>INSTITUTO DE EDUCACION A DISTANCIA</t>
  </si>
  <si>
    <t xml:space="preserve">Nivel: </t>
  </si>
  <si>
    <t>CREAD:</t>
  </si>
  <si>
    <t>Nota Definitiva (100%)</t>
  </si>
  <si>
    <t>Nota Definitiva si hay C2</t>
  </si>
  <si>
    <t xml:space="preserve">PERIODO ACADÉMICO: </t>
  </si>
  <si>
    <t>INVESTIGACION FORMATIVA</t>
  </si>
  <si>
    <t>TOTAL E.P.</t>
  </si>
  <si>
    <t>Total E.P.</t>
  </si>
  <si>
    <t xml:space="preserve"> ANZOLA MAHECHA AZULITH </t>
  </si>
  <si>
    <t xml:space="preserve"> ARIZA OVALLE YENY PAOLA </t>
  </si>
  <si>
    <t xml:space="preserve"> BAUTISTA MARTINEZ ANGELA VICTORIA </t>
  </si>
  <si>
    <t xml:space="preserve"> BEJARANO ALVARADO DIANA MARCELA </t>
  </si>
  <si>
    <t xml:space="preserve"> BERRIOS VELOSA DINEIDA </t>
  </si>
  <si>
    <t xml:space="preserve">BLANCA MATILDE MURILLO VEGA </t>
  </si>
  <si>
    <t xml:space="preserve"> CARVAJAL AVELLANEDA YADIRA DELPILAR</t>
  </si>
  <si>
    <t xml:space="preserve"> CASTRILLON GARCIA NORELY </t>
  </si>
  <si>
    <t xml:space="preserve"> CRUZ CAIPA LEIDY ANDREA </t>
  </si>
  <si>
    <t xml:space="preserve"> GALVIS TORRES OSCAR LEOPOLDO </t>
  </si>
  <si>
    <t xml:space="preserve">GOMEZ BELLO YEYMI MABEL </t>
  </si>
  <si>
    <t xml:space="preserve"> LOPEZ RODRIGUEZ JAIRO </t>
  </si>
  <si>
    <t xml:space="preserve"> LOZANO TUNJANO LUZ DEISY </t>
  </si>
  <si>
    <t xml:space="preserve"> MARTINEZ PUENTES YULI TATIANA </t>
  </si>
  <si>
    <t xml:space="preserve"> MASMELA PACHON JENNY PAOLA </t>
  </si>
  <si>
    <t xml:space="preserve"> NOMEZQUE JOYA MARIA DEL PILAR </t>
  </si>
  <si>
    <t xml:space="preserve"> ORTEGA BENAVIDEZ ENITH YISELI </t>
  </si>
  <si>
    <t xml:space="preserve">PARRADO HERNANDÉZ MARIA INELDA </t>
  </si>
  <si>
    <t xml:space="preserve"> PERDOMO MORALES NINI JOHANNA </t>
  </si>
  <si>
    <t xml:space="preserve"> PINILLLA PUENTES PAOLA MAYERLI </t>
  </si>
  <si>
    <t xml:space="preserve"> ROMERO MARIN MARIA NELA </t>
  </si>
  <si>
    <t xml:space="preserve"> SUAREZ TAMARA ALIX ADRIANA </t>
  </si>
  <si>
    <t xml:space="preserve"> VARON AGUIRRE DIANA SOFIA</t>
  </si>
  <si>
    <t>Licenciatura Ciencias Naturales</t>
  </si>
  <si>
    <t>Semestre:</t>
  </si>
  <si>
    <t>HAMMES R GARAVITO</t>
  </si>
  <si>
    <t>DINAMICA DEL ECOSISTEMA TERRESTRE Y ACUATICO</t>
  </si>
  <si>
    <t>0703229-</t>
  </si>
  <si>
    <t>TUNAL</t>
  </si>
  <si>
    <t>HAMMESRGARAVITO@GMAIL.COM</t>
  </si>
  <si>
    <t xml:space="preserve">AMADO GUZMAN VIVIANA ALICIA </t>
  </si>
  <si>
    <t xml:space="preserve">BALSERO ANZOLA BRYAN ALFONSO </t>
  </si>
  <si>
    <t xml:space="preserve">BARRERO SIERRA WILLIAM HERNAN </t>
  </si>
  <si>
    <t xml:space="preserve">BARRETO DIAZ ASTRID </t>
  </si>
  <si>
    <t xml:space="preserve">BOHORQUEZ MEJIA LUCELIS </t>
  </si>
  <si>
    <t xml:space="preserve"> BOHORQUEZ PERILLA NIDIA AMPARO </t>
  </si>
  <si>
    <t xml:space="preserve">CASTILLO LOPEZ ZULY ELIBETH </t>
  </si>
  <si>
    <t xml:space="preserve">CASTRO SARMIENTO CAROLINA </t>
  </si>
  <si>
    <t xml:space="preserve">FRANCO RODRIGUEZ KAREN YURANY </t>
  </si>
  <si>
    <t xml:space="preserve">LOPEZ CASALLAS AIDA MARCELA </t>
  </si>
  <si>
    <t xml:space="preserve"> MALDONADO ORTIZ ADRIANA MARIA </t>
  </si>
  <si>
    <t xml:space="preserve">ÑUNGO SANCHEZ JAIR </t>
  </si>
  <si>
    <t xml:space="preserve">RENGIFO IBARGUEN SANDRA MILENA </t>
  </si>
  <si>
    <t>RODRIGUEZ SANCHEZ ASTRID CONSTANZA</t>
  </si>
  <si>
    <t xml:space="preserve">ROJAS BERMUDEZ ALEXIS </t>
  </si>
  <si>
    <t xml:space="preserve">ROSERO JIMENEZ MARIA CRISTINA </t>
  </si>
  <si>
    <t>SESQUILE RUBIO LUZ MERY</t>
  </si>
  <si>
    <t> 083450042010</t>
  </si>
  <si>
    <t>AVILA LOZANO ANA MARIA</t>
  </si>
  <si>
    <t>0503613-ELECTIVA</t>
  </si>
  <si>
    <t xml:space="preserve"> ACOSTA IBAÑEZ JAIRO ALONSO </t>
  </si>
  <si>
    <t xml:space="preserve"> ALVARADO VARELA JAIME ERNESTO </t>
  </si>
  <si>
    <t xml:space="preserve"> ALZATE RAMIREZ JEISSON </t>
  </si>
  <si>
    <t xml:space="preserve"> BARRERO CORTES JONATHAN </t>
  </si>
  <si>
    <t xml:space="preserve"> BENAVIDES ORTEGA SANDRA PATRICIA </t>
  </si>
  <si>
    <t xml:space="preserve"> BOHORQUEZ PAEZ LIGIA TATIANA </t>
  </si>
  <si>
    <t xml:space="preserve"> BUITRAGO RIOS JHULIANA MARCELA </t>
  </si>
  <si>
    <t xml:space="preserve"> CAMELO RICO CATALINA </t>
  </si>
  <si>
    <t xml:space="preserve">CAÑAS MARTINEZ CAROL TATIANA </t>
  </si>
  <si>
    <t xml:space="preserve">CERON UNI MANUEL FELIPE </t>
  </si>
  <si>
    <t xml:space="preserve"> CHARRIS YANCE EDGAR ENRIQUE </t>
  </si>
  <si>
    <t xml:space="preserve"> CIFUENTES GONZALEZ CLAUDIA PATRICIA </t>
  </si>
  <si>
    <t xml:space="preserve"> COLIMBA VARGAS INGRIT BIBIANA </t>
  </si>
  <si>
    <t xml:space="preserve"> CONTRERAS CAMACHO DAIRON ANDRES </t>
  </si>
  <si>
    <t xml:space="preserve"> CUERVO NIÑO EDWIN ALBERTO </t>
  </si>
  <si>
    <t xml:space="preserve"> CUINTACO REINA SANDRA YINETH </t>
  </si>
  <si>
    <t xml:space="preserve"> DIAZ ELIZABETH </t>
  </si>
  <si>
    <t xml:space="preserve"> DIAZ NAVARRO RUTH BRIGITTE </t>
  </si>
  <si>
    <t xml:space="preserve"> DUARTE VELA ANA MIREYA </t>
  </si>
  <si>
    <t xml:space="preserve"> ESLAVA ENRIQUEZ MAGDA LILIANA </t>
  </si>
  <si>
    <t xml:space="preserve"> ESPEJO RODRIGUEZ CRISTIAN CAMILO </t>
  </si>
  <si>
    <t xml:space="preserve"> ESPINOSA VANEGAS JOSE ALDEMAR </t>
  </si>
  <si>
    <t xml:space="preserve"> GALVIS SANABRIA NANCY JULIETH </t>
  </si>
  <si>
    <t xml:space="preserve"> GAONA OCHOA YURI JASMIN </t>
  </si>
  <si>
    <t xml:space="preserve"> GOMEZ PULIDO LEIDY ELIZABETH </t>
  </si>
  <si>
    <t>0703239-BIOLOGIA</t>
  </si>
  <si>
    <t>Regencia en Farmacia</t>
  </si>
  <si>
    <t xml:space="preserve"> GUERRERO ACERO CLAUDIA PATRICIA </t>
  </si>
  <si>
    <t xml:space="preserve"> GUERRERO FERNANDEZ LUZ DARY </t>
  </si>
  <si>
    <t xml:space="preserve"> GUERRERO PANTOJA ANGELA MARIA </t>
  </si>
  <si>
    <t xml:space="preserve"> GUEVARA VELASQUEZ YINNA ALEXANDRA </t>
  </si>
  <si>
    <t xml:space="preserve"> HERNANDEZ CUBILLOS ZORAIDA MILENA </t>
  </si>
  <si>
    <t xml:space="preserve"> RODRIGUEZ LARA JENNY ALEXANDRA </t>
  </si>
  <si>
    <t>SANCHEZ RINCON EDISON</t>
  </si>
  <si>
    <t xml:space="preserve"> SASTOQUE GUACANEME AZUCENA </t>
  </si>
  <si>
    <t xml:space="preserve"> SOLER CUERVO BRYAM SMITH </t>
  </si>
  <si>
    <t xml:space="preserve"> UÑATE RUIZ LUZ ELENA</t>
  </si>
  <si>
    <t>LOPEZ LUISA FERNANDA</t>
  </si>
  <si>
    <t xml:space="preserve">FRANCO CASTAÑEDA LIDA YAZMIN </t>
  </si>
  <si>
    <t>VALENCIA MENDEZ JEIMMY ALEJANDRA</t>
  </si>
  <si>
    <t xml:space="preserve"> ACOSTA PARDO MAGDA YESENIA </t>
  </si>
  <si>
    <t xml:space="preserve"> ACOSTA PEREZ OSMAN DEL CRISTO </t>
  </si>
  <si>
    <t xml:space="preserve"> CALDERON RUBIO JEIMY MARCELA </t>
  </si>
  <si>
    <t xml:space="preserve"> CARDENAS ALVAREZ NANCY YOLANDA </t>
  </si>
  <si>
    <t xml:space="preserve"> CUBIDES VANEGAS CHRISS MAYERLY </t>
  </si>
  <si>
    <t xml:space="preserve"> GAMEZ CUCHIGAY LEIDY VIVIANA </t>
  </si>
  <si>
    <t xml:space="preserve"> GONZALES HERNANDEZ ERIKA JULIETH </t>
  </si>
  <si>
    <t xml:space="preserve"> GONZALEZ MAESTRE CATTHERIN CECILIA</t>
  </si>
  <si>
    <t xml:space="preserve"> GUERRA RAMIREZ BRYAN MAURICIO </t>
  </si>
  <si>
    <t xml:space="preserve"> GUERRERO GUTIERREZ LUIS FREDY </t>
  </si>
  <si>
    <t xml:space="preserve"> HERNANDEZ GOMEZ JENNY PAOLA </t>
  </si>
  <si>
    <t xml:space="preserve"> HORMAZA FERNANDEZ MARTHA JEANET </t>
  </si>
  <si>
    <t xml:space="preserve"> JIMENEZ HERNANDEZ LADY MAYERLI </t>
  </si>
  <si>
    <t xml:space="preserve">LOPEZ BARRERA SANDRA PATRICIA </t>
  </si>
  <si>
    <t xml:space="preserve"> MARTINEZ SANDRA MARCELA </t>
  </si>
  <si>
    <t xml:space="preserve"> MONTEJO CASTILLO SORAIDA LIZETH </t>
  </si>
  <si>
    <t xml:space="preserve"> NOMESQUE HORTA INGRID JULIETH </t>
  </si>
  <si>
    <t xml:space="preserve"> NOVOA JIMENEZ MONICA TATIANA </t>
  </si>
  <si>
    <t xml:space="preserve"> PIZA BARRIOS LISETH YAMILE </t>
  </si>
  <si>
    <t xml:space="preserve"> RAMÍREZ SANA ALEXANDRA </t>
  </si>
  <si>
    <t xml:space="preserve"> RIVERA JAIME SANDRA PATRICIA </t>
  </si>
  <si>
    <t xml:space="preserve"> SERRANO HERRERA MIRIAN LETICIA </t>
  </si>
  <si>
    <t xml:space="preserve"> TAUTIVA GAMBA ANGELA MARIA </t>
  </si>
  <si>
    <t xml:space="preserve"> TOLE TIQUE ANGIE PAOLA </t>
  </si>
  <si>
    <t xml:space="preserve"> TORRES TOSCANO EMILCE </t>
  </si>
  <si>
    <t>PENSAMIENTO Y ACCION PARA APRENDIZAJE CIENTIFICO</t>
  </si>
  <si>
    <t>1101455-</t>
  </si>
  <si>
    <t xml:space="preserve"> VALDEZ CARO DIEGO FERNANDO </t>
  </si>
  <si>
    <t xml:space="preserve"> ZUBIETA RAMIREZ GISSELE JAZMIN</t>
  </si>
  <si>
    <t>.84650902013</t>
  </si>
  <si>
    <t>GUACANEME GONZALEZ CAROLINA</t>
  </si>
  <si>
    <t>OLIVERA ERIKA FERNANDA</t>
  </si>
  <si>
    <t>2014-A</t>
  </si>
  <si>
    <t>SISTEMA DE GESTION DE LA CALIDAD</t>
  </si>
  <si>
    <t>Código: RA-P02-F01</t>
  </si>
  <si>
    <t xml:space="preserve">REPORTE DE NOVEDADES ACADEMICAS MODALIDAD PRESENCIAL Y DISTANCIA                                         </t>
  </si>
  <si>
    <t>Versión:02</t>
  </si>
  <si>
    <t>PROGRAMA</t>
  </si>
  <si>
    <t>NOMBRE DOCENTE</t>
  </si>
  <si>
    <r>
      <t xml:space="preserve">NOTA: </t>
    </r>
    <r>
      <rPr>
        <sz val="14"/>
        <color indexed="8"/>
        <rFont val="Calibri"/>
        <family val="2"/>
      </rPr>
      <t>No Tachar, Borrar o Repisar - (Diligenciar en letra clara)</t>
    </r>
  </si>
  <si>
    <r>
      <t xml:space="preserve">                               TIPO DE NOVEDAD </t>
    </r>
    <r>
      <rPr>
        <sz val="14"/>
        <color indexed="8"/>
        <rFont val="Calibri"/>
        <family val="2"/>
      </rPr>
      <t>(Marque con una X el la casilla correspondiente)</t>
    </r>
  </si>
  <si>
    <t>ACUERDO N°:</t>
  </si>
  <si>
    <t>FECHA:</t>
  </si>
  <si>
    <t>CONSEJO DE FACULTAD</t>
  </si>
  <si>
    <t>RESOLUCIÓN N°:</t>
  </si>
  <si>
    <t>DIRECCIÓN IDEAD</t>
  </si>
  <si>
    <t>CONVOCATORIA INSTITUCIONAL</t>
  </si>
  <si>
    <t>ADICIÓN EN LISTA</t>
  </si>
  <si>
    <t>CURSO LIBRE</t>
  </si>
  <si>
    <t>VALIDACION</t>
  </si>
  <si>
    <t>CORRECCIÓN DE NOTA</t>
  </si>
  <si>
    <t>ASIGNATURA TUTORIAL</t>
  </si>
  <si>
    <t>CURSO ESPECIAL</t>
  </si>
  <si>
    <t>PERIODO</t>
  </si>
  <si>
    <t>B____</t>
  </si>
  <si>
    <t>CÓDIGO ASIGNATURA</t>
  </si>
  <si>
    <t>NOMBRE ASIGNATURA</t>
  </si>
  <si>
    <t>GRUPO</t>
  </si>
  <si>
    <t>CREAD</t>
  </si>
  <si>
    <t>CÓDIGO ESTUDIANTE</t>
  </si>
  <si>
    <t>APELLIDOS Y NOMBRES DEL ESTUDIANTE</t>
  </si>
  <si>
    <t>NOTA UNICA</t>
  </si>
  <si>
    <t>NOTA 1: LA LEGALIZACIÓN DE LAS NOVEDADES ACADÉMICAS EXTEMPORANEAS, DEBIDO A SUS CARACTERISTICAS Y SU INSIDENCIA EN LOS PROCESOS</t>
  </si>
  <si>
    <t xml:space="preserve"> ACADÉMICOS DEBE EFECTUARSE MEDIANTE ACUERDO MOTIVADO DEL CONSEJO DE FACULTAD RESPECTIVO PARA JUSTIFICAR PLENAMENTE SU ACEPTACIÓN.</t>
  </si>
  <si>
    <t xml:space="preserve">NOTA 2: LA LEGALIZACIÓN DE CALIFICACIONES DE CURSOS LIBRES, DEBE EFECTUARSE ATRAVEZ DE SU HOMOLOGACIÓN MEDIANTE ACUERDO </t>
  </si>
  <si>
    <t>CON BASE A LO DISPUESTO EN EL ACUERDO DEL CONSEJO ACADÉMICO 0070 DEL 2010</t>
  </si>
  <si>
    <t>FIRMA DEL DOCENTE</t>
  </si>
  <si>
    <t>FECHA ENTREGA</t>
  </si>
  <si>
    <t>FIRMA DIRECTOR PROGRAMA</t>
  </si>
  <si>
    <t>FECHA RECIBIDO</t>
  </si>
  <si>
    <t>SELLO PROCESADO OFICINA DE ADMISIONES REGISTRO Y CONTROL ACADÉMICO</t>
  </si>
  <si>
    <t>REGENCIA EN FARMACIA</t>
  </si>
  <si>
    <t>HAMMES REINETH GARAVITO SUAREZ</t>
  </si>
  <si>
    <t>X</t>
  </si>
  <si>
    <t>AÑO:_2014_____</t>
  </si>
  <si>
    <t>A _X__</t>
  </si>
  <si>
    <t>0703239-</t>
  </si>
  <si>
    <t>ELECTIVA</t>
  </si>
  <si>
    <t>GALVIS SANABRIA NANCY JULIETH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</si>
</sst>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00"/>
    <numFmt numFmtId="166" formatCode="000000000000"/>
    <numFmt numFmtId="167" formatCode="00"/>
  </numFmts>
  <fonts count="39" x14ac:knownFonts="1">
    <font>
      <sz val="11"/>
      <color theme="1"/>
      <name val="Calibri"/>
      <family val="2"/>
      <scheme val="minor"/>
    </font>
    <font>
      <sz val="10"/>
      <name val="Arial"/>
      <family val="2"/>
    </font>
    <font>
      <sz val="8"/>
      <color indexed="81"/>
      <name val="Tahoma"/>
      <family val="2"/>
    </font>
    <font>
      <b/>
      <sz val="8"/>
      <color indexed="81"/>
      <name val="Tahoma"/>
      <family val="2"/>
    </font>
    <font>
      <b/>
      <sz val="8"/>
      <name val="Arial"/>
      <family val="2"/>
    </font>
    <font>
      <u/>
      <sz val="11"/>
      <color theme="10"/>
      <name val="Calibri"/>
      <family val="2"/>
    </font>
    <font>
      <b/>
      <sz val="9"/>
      <color theme="1"/>
      <name val="Arial"/>
      <family val="2"/>
    </font>
    <font>
      <sz val="14"/>
      <color theme="1"/>
      <name val="Arial"/>
      <family val="2"/>
    </font>
    <font>
      <sz val="9"/>
      <color theme="1"/>
      <name val="Arial"/>
      <family val="2"/>
    </font>
    <font>
      <sz val="11"/>
      <color theme="1"/>
      <name val="Arial"/>
      <family val="2"/>
    </font>
    <font>
      <sz val="10"/>
      <color theme="1"/>
      <name val="Arial"/>
      <family val="2"/>
    </font>
    <font>
      <sz val="8"/>
      <color theme="1"/>
      <name val="Arial"/>
      <family val="2"/>
    </font>
    <font>
      <b/>
      <sz val="11"/>
      <color theme="1"/>
      <name val="Arial"/>
      <family val="2"/>
    </font>
    <font>
      <sz val="9"/>
      <color theme="1"/>
      <name val="Calibri"/>
      <family val="2"/>
      <scheme val="minor"/>
    </font>
    <font>
      <sz val="9"/>
      <name val="Calibri"/>
      <family val="2"/>
      <scheme val="minor"/>
    </font>
    <font>
      <sz val="8"/>
      <name val="Calibri"/>
      <family val="2"/>
      <scheme val="minor"/>
    </font>
    <font>
      <sz val="18"/>
      <color theme="1"/>
      <name val="Freestyle Script"/>
      <family val="4"/>
    </font>
    <font>
      <sz val="11"/>
      <color theme="1"/>
      <name val="Calibri"/>
      <family val="2"/>
      <scheme val="minor"/>
    </font>
    <font>
      <b/>
      <sz val="10"/>
      <color theme="1"/>
      <name val="Arial"/>
      <family val="2"/>
    </font>
    <font>
      <sz val="10"/>
      <name val="Calibri"/>
      <family val="2"/>
      <scheme val="minor"/>
    </font>
    <font>
      <u/>
      <sz val="11"/>
      <name val="Calibri"/>
      <family val="2"/>
      <scheme val="minor"/>
    </font>
    <font>
      <sz val="10"/>
      <color rgb="FF000000"/>
      <name val="Arial"/>
      <family val="2"/>
    </font>
    <font>
      <sz val="8"/>
      <color rgb="FF000000"/>
      <name val="Arial"/>
      <family val="2"/>
    </font>
    <font>
      <sz val="8"/>
      <color theme="1"/>
      <name val="Calibri"/>
      <family val="2"/>
      <scheme val="minor"/>
    </font>
    <font>
      <sz val="10"/>
      <color theme="1"/>
      <name val="Calibri"/>
      <family val="2"/>
      <scheme val="minor"/>
    </font>
    <font>
      <b/>
      <sz val="10"/>
      <color theme="1"/>
      <name val="Calibri"/>
      <family val="2"/>
      <scheme val="minor"/>
    </font>
    <font>
      <sz val="8"/>
      <name val="Arial"/>
      <family val="2"/>
    </font>
    <font>
      <b/>
      <sz val="11"/>
      <color theme="1"/>
      <name val="Calibri"/>
      <family val="2"/>
      <scheme val="minor"/>
    </font>
    <font>
      <sz val="12"/>
      <color theme="1"/>
      <name val="Calibri"/>
      <family val="2"/>
      <scheme val="minor"/>
    </font>
    <font>
      <b/>
      <sz val="14"/>
      <color rgb="FF006600"/>
      <name val="Arial"/>
      <family val="2"/>
    </font>
    <font>
      <sz val="12"/>
      <color theme="1"/>
      <name val="Arial"/>
      <family val="2"/>
    </font>
    <font>
      <b/>
      <sz val="12"/>
      <color rgb="FFFF0000"/>
      <name val="Arial"/>
      <family val="2"/>
    </font>
    <font>
      <b/>
      <sz val="12"/>
      <color theme="1"/>
      <name val="Calibri"/>
      <family val="2"/>
      <scheme val="minor"/>
    </font>
    <font>
      <b/>
      <sz val="14"/>
      <color theme="1"/>
      <name val="Calibri"/>
      <family val="2"/>
      <scheme val="minor"/>
    </font>
    <font>
      <sz val="14"/>
      <color indexed="8"/>
      <name val="Calibri"/>
      <family val="2"/>
    </font>
    <font>
      <b/>
      <sz val="12"/>
      <color indexed="8"/>
      <name val="Calibri"/>
      <family val="2"/>
    </font>
    <font>
      <b/>
      <sz val="14"/>
      <color indexed="8"/>
      <name val="Calibri"/>
      <family val="2"/>
    </font>
    <font>
      <sz val="14"/>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s>
  <cellStyleXfs count="9">
    <xf numFmtId="0" fontId="0" fillId="0" borderId="0"/>
    <xf numFmtId="0" fontId="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9" fontId="17" fillId="0" borderId="0" applyFont="0" applyFill="0" applyBorder="0" applyAlignment="0" applyProtection="0"/>
  </cellStyleXfs>
  <cellXfs count="259">
    <xf numFmtId="0" fontId="0" fillId="0" borderId="0" xfId="0"/>
    <xf numFmtId="0" fontId="6" fillId="0" borderId="0" xfId="0" applyFont="1" applyAlignment="1" applyProtection="1">
      <alignment horizontal="centerContinuous" vertical="center" wrapText="1"/>
    </xf>
    <xf numFmtId="0" fontId="6" fillId="0" borderId="0" xfId="0" applyFont="1" applyAlignment="1" applyProtection="1">
      <alignment horizontal="centerContinuous"/>
    </xf>
    <xf numFmtId="0" fontId="8" fillId="0" borderId="0" xfId="0" applyFont="1" applyAlignment="1" applyProtection="1">
      <alignment horizontal="centerContinuous"/>
    </xf>
    <xf numFmtId="0" fontId="8" fillId="0" borderId="0" xfId="0" applyFont="1" applyProtection="1"/>
    <xf numFmtId="0" fontId="9" fillId="0" borderId="0" xfId="0" applyFont="1" applyProtection="1"/>
    <xf numFmtId="0" fontId="10" fillId="0" borderId="0" xfId="0" applyFont="1" applyProtection="1"/>
    <xf numFmtId="0" fontId="9" fillId="0" borderId="0" xfId="0" applyFont="1" applyAlignment="1" applyProtection="1">
      <alignment horizontal="center" vertical="center" wrapText="1"/>
    </xf>
    <xf numFmtId="0" fontId="9" fillId="0" borderId="0" xfId="0" applyFont="1" applyBorder="1" applyAlignment="1" applyProtection="1">
      <alignment horizontal="center" vertical="center" wrapText="1"/>
    </xf>
    <xf numFmtId="0" fontId="12" fillId="0" borderId="0" xfId="0" applyFont="1" applyProtection="1"/>
    <xf numFmtId="0" fontId="12" fillId="0" borderId="0" xfId="0" applyFont="1" applyAlignment="1" applyProtection="1"/>
    <xf numFmtId="0" fontId="12" fillId="0" borderId="0" xfId="0" applyFont="1" applyBorder="1" applyProtection="1"/>
    <xf numFmtId="0" fontId="11" fillId="0" borderId="0" xfId="0" applyFont="1" applyAlignment="1" applyProtection="1">
      <alignment horizontal="center" vertical="center" wrapText="1"/>
    </xf>
    <xf numFmtId="0" fontId="4" fillId="2" borderId="1" xfId="0" applyFont="1" applyFill="1" applyBorder="1" applyAlignment="1" applyProtection="1">
      <alignment horizontal="center" vertical="center"/>
    </xf>
    <xf numFmtId="0" fontId="11" fillId="0" borderId="0" xfId="0" applyFont="1" applyProtection="1"/>
    <xf numFmtId="0" fontId="8" fillId="0" borderId="1" xfId="0" applyFont="1" applyBorder="1" applyAlignment="1" applyProtection="1">
      <alignment horizontal="center" vertical="center" wrapText="1"/>
    </xf>
    <xf numFmtId="164" fontId="10" fillId="0" borderId="1" xfId="0" applyNumberFormat="1" applyFont="1" applyBorder="1" applyAlignment="1" applyProtection="1">
      <alignment horizontal="center"/>
    </xf>
    <xf numFmtId="164" fontId="10" fillId="0" borderId="1" xfId="0" applyNumberFormat="1" applyFont="1" applyBorder="1" applyAlignment="1" applyProtection="1">
      <alignment horizontal="center" vertical="center" wrapText="1"/>
      <protection locked="0"/>
    </xf>
    <xf numFmtId="164" fontId="8" fillId="0" borderId="1" xfId="0" applyNumberFormat="1" applyFont="1" applyBorder="1" applyAlignment="1" applyProtection="1">
      <alignment horizontal="center" vertical="center"/>
      <protection locked="0"/>
    </xf>
    <xf numFmtId="166" fontId="8" fillId="0" borderId="1" xfId="0" applyNumberFormat="1" applyFont="1" applyBorder="1" applyAlignment="1" applyProtection="1">
      <alignment horizontal="center"/>
      <protection locked="0"/>
    </xf>
    <xf numFmtId="0" fontId="8" fillId="0" borderId="1" xfId="0" applyFont="1" applyBorder="1" applyProtection="1">
      <protection locked="0"/>
    </xf>
    <xf numFmtId="164" fontId="8" fillId="0" borderId="1" xfId="0" applyNumberFormat="1" applyFont="1" applyBorder="1" applyAlignment="1" applyProtection="1">
      <alignment horizontal="center"/>
      <protection locked="0"/>
    </xf>
    <xf numFmtId="164" fontId="8" fillId="0" borderId="1" xfId="0" applyNumberFormat="1" applyFont="1" applyBorder="1" applyAlignment="1" applyProtection="1">
      <alignment horizontal="center"/>
    </xf>
    <xf numFmtId="164" fontId="8" fillId="0" borderId="1" xfId="0" applyNumberFormat="1" applyFont="1" applyBorder="1" applyAlignment="1" applyProtection="1">
      <alignment horizontal="center" vertical="center" wrapText="1"/>
      <protection locked="0"/>
    </xf>
    <xf numFmtId="0" fontId="9" fillId="0" borderId="0" xfId="0" applyFont="1" applyBorder="1" applyProtection="1"/>
    <xf numFmtId="0" fontId="9" fillId="0" borderId="2" xfId="0" applyFont="1" applyBorder="1" applyProtection="1">
      <protection locked="0"/>
    </xf>
    <xf numFmtId="0" fontId="9" fillId="0" borderId="3" xfId="0" applyFont="1" applyBorder="1" applyProtection="1">
      <protection locked="0"/>
    </xf>
    <xf numFmtId="0" fontId="12" fillId="0" borderId="0" xfId="0" applyFont="1" applyBorder="1" applyAlignment="1" applyProtection="1">
      <alignment horizontal="center" vertical="center" wrapText="1"/>
    </xf>
    <xf numFmtId="0" fontId="12" fillId="0" borderId="2"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xf>
    <xf numFmtId="0" fontId="8" fillId="0" borderId="1" xfId="0" applyFont="1" applyBorder="1" applyAlignment="1" applyProtection="1">
      <alignment horizontal="center"/>
      <protection locked="0"/>
    </xf>
    <xf numFmtId="0" fontId="6" fillId="0" borderId="0" xfId="0" applyFont="1" applyProtection="1"/>
    <xf numFmtId="0" fontId="8" fillId="0" borderId="0" xfId="0" applyFont="1" applyBorder="1" applyAlignment="1" applyProtection="1">
      <alignment horizontal="center" vertical="center" wrapText="1"/>
    </xf>
    <xf numFmtId="0" fontId="6" fillId="0" borderId="0" xfId="0" applyFont="1" applyBorder="1" applyAlignment="1" applyProtection="1"/>
    <xf numFmtId="0" fontId="6" fillId="0" borderId="0" xfId="0" applyFont="1" applyAlignment="1" applyProtection="1"/>
    <xf numFmtId="9" fontId="4"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16" fillId="0" borderId="2" xfId="0" applyFont="1" applyBorder="1" applyProtection="1">
      <protection locked="0"/>
    </xf>
    <xf numFmtId="0" fontId="8" fillId="0" borderId="0" xfId="0" applyFont="1" applyBorder="1" applyAlignment="1" applyProtection="1">
      <alignment horizontal="center"/>
      <protection locked="0"/>
    </xf>
    <xf numFmtId="167" fontId="8" fillId="0" borderId="0" xfId="0" applyNumberFormat="1" applyFont="1" applyBorder="1" applyAlignment="1" applyProtection="1">
      <alignment horizontal="center"/>
      <protection locked="0"/>
    </xf>
    <xf numFmtId="0" fontId="9" fillId="0" borderId="0" xfId="0" applyFont="1" applyBorder="1" applyProtection="1">
      <protection locked="0"/>
    </xf>
    <xf numFmtId="0" fontId="4" fillId="2" borderId="1" xfId="0" applyFont="1" applyFill="1" applyBorder="1" applyAlignment="1" applyProtection="1">
      <alignment horizontal="center" vertical="center" wrapText="1"/>
    </xf>
    <xf numFmtId="9" fontId="4" fillId="2" borderId="1" xfId="0" applyNumberFormat="1" applyFont="1" applyFill="1" applyBorder="1" applyAlignment="1" applyProtection="1">
      <alignment horizontal="center" vertical="center" wrapText="1"/>
    </xf>
    <xf numFmtId="0" fontId="12" fillId="0" borderId="0" xfId="0" applyFont="1" applyFill="1" applyBorder="1" applyAlignment="1" applyProtection="1">
      <alignment vertical="center" wrapText="1"/>
      <protection locked="0"/>
    </xf>
    <xf numFmtId="0" fontId="18" fillId="0" borderId="0" xfId="0" applyFont="1" applyBorder="1" applyProtection="1"/>
    <xf numFmtId="0" fontId="12" fillId="0" borderId="3" xfId="0" applyFont="1" applyFill="1" applyBorder="1" applyAlignment="1" applyProtection="1">
      <alignment vertical="center" wrapText="1"/>
      <protection locked="0"/>
    </xf>
    <xf numFmtId="0" fontId="7" fillId="0" borderId="0" xfId="0" applyFont="1" applyAlignment="1" applyProtection="1">
      <alignment horizontal="center"/>
    </xf>
    <xf numFmtId="9" fontId="4"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1" fillId="3" borderId="1" xfId="0" applyFont="1" applyFill="1" applyBorder="1"/>
    <xf numFmtId="0" fontId="1" fillId="0" borderId="1" xfId="0" applyFont="1" applyBorder="1" applyAlignment="1">
      <alignment vertical="center"/>
    </xf>
    <xf numFmtId="164" fontId="14" fillId="0" borderId="1" xfId="0" applyNumberFormat="1" applyFont="1" applyFill="1" applyBorder="1" applyAlignment="1" applyProtection="1">
      <alignment horizontal="center"/>
      <protection locked="0"/>
    </xf>
    <xf numFmtId="164" fontId="14" fillId="3" borderId="1" xfId="0" applyNumberFormat="1" applyFont="1" applyFill="1" applyBorder="1" applyAlignment="1" applyProtection="1">
      <alignment horizontal="center"/>
      <protection locked="0"/>
    </xf>
    <xf numFmtId="164" fontId="14" fillId="3" borderId="7" xfId="0" applyNumberFormat="1" applyFont="1" applyFill="1" applyBorder="1" applyAlignment="1" applyProtection="1">
      <alignment horizontal="center" vertical="center"/>
    </xf>
    <xf numFmtId="164" fontId="14" fillId="0" borderId="1" xfId="0" applyNumberFormat="1" applyFont="1" applyBorder="1" applyAlignment="1" applyProtection="1">
      <alignment horizontal="center"/>
      <protection locked="0"/>
    </xf>
    <xf numFmtId="164" fontId="14" fillId="0" borderId="7" xfId="0" applyNumberFormat="1" applyFont="1" applyBorder="1" applyAlignment="1" applyProtection="1">
      <alignment horizontal="center" vertical="center"/>
    </xf>
    <xf numFmtId="0" fontId="19" fillId="0" borderId="0" xfId="0" applyFont="1" applyProtection="1"/>
    <xf numFmtId="0" fontId="14" fillId="0" borderId="1"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xf>
    <xf numFmtId="0" fontId="19" fillId="0" borderId="0" xfId="0" applyFont="1" applyBorder="1" applyAlignment="1" applyProtection="1"/>
    <xf numFmtId="0" fontId="19" fillId="0" borderId="0" xfId="0" applyFont="1" applyAlignment="1" applyProtection="1"/>
    <xf numFmtId="0" fontId="19" fillId="0" borderId="0" xfId="0" applyFont="1" applyAlignment="1" applyProtection="1">
      <alignment horizontal="center" vertical="center" wrapText="1"/>
    </xf>
    <xf numFmtId="0" fontId="19" fillId="0" borderId="0" xfId="0" applyFont="1" applyBorder="1" applyProtection="1"/>
    <xf numFmtId="0" fontId="15" fillId="0" borderId="1" xfId="0" applyFont="1" applyBorder="1" applyAlignment="1" applyProtection="1">
      <alignment horizontal="center" vertical="center" wrapText="1"/>
      <protection locked="0"/>
    </xf>
    <xf numFmtId="165" fontId="19" fillId="0" borderId="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center"/>
      <protection locked="0"/>
    </xf>
    <xf numFmtId="0" fontId="19" fillId="0" borderId="0" xfId="0" applyFont="1" applyBorder="1" applyAlignment="1" applyProtection="1">
      <alignment horizontal="center"/>
    </xf>
    <xf numFmtId="0" fontId="19"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protection locked="0"/>
    </xf>
    <xf numFmtId="0" fontId="21" fillId="3" borderId="1" xfId="0" applyFont="1" applyFill="1" applyBorder="1"/>
    <xf numFmtId="0" fontId="21" fillId="0" borderId="0" xfId="0" applyFont="1" applyAlignment="1">
      <alignment horizontal="right"/>
    </xf>
    <xf numFmtId="0" fontId="22" fillId="3" borderId="1" xfId="0" applyFont="1" applyFill="1" applyBorder="1" applyAlignment="1">
      <alignment vertical="center"/>
    </xf>
    <xf numFmtId="0" fontId="22" fillId="3" borderId="4" xfId="0" applyFont="1" applyFill="1" applyBorder="1"/>
    <xf numFmtId="0" fontId="23" fillId="3" borderId="1" xfId="0" applyFont="1" applyFill="1" applyBorder="1" applyAlignment="1" applyProtection="1">
      <alignment horizontal="center" vertical="center" wrapText="1"/>
      <protection locked="0"/>
    </xf>
    <xf numFmtId="0" fontId="22" fillId="0" borderId="1" xfId="0" applyFont="1" applyBorder="1" applyAlignment="1">
      <alignment vertical="center"/>
    </xf>
    <xf numFmtId="0" fontId="23" fillId="0" borderId="1" xfId="0" applyFont="1" applyBorder="1" applyAlignment="1" applyProtection="1">
      <alignment horizontal="center" vertical="center" wrapText="1"/>
      <protection locked="0"/>
    </xf>
    <xf numFmtId="0" fontId="24" fillId="0" borderId="0" xfId="0" applyFont="1" applyAlignment="1" applyProtection="1">
      <alignment horizontal="center" vertical="center" wrapText="1"/>
    </xf>
    <xf numFmtId="165" fontId="24" fillId="0" borderId="1"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0" fillId="0" borderId="1" xfId="0" applyBorder="1" applyProtection="1"/>
    <xf numFmtId="0" fontId="11" fillId="3" borderId="9" xfId="0" applyFont="1" applyFill="1" applyBorder="1"/>
    <xf numFmtId="0" fontId="11" fillId="3" borderId="10" xfId="0" applyFont="1" applyFill="1" applyBorder="1"/>
    <xf numFmtId="0" fontId="11" fillId="3" borderId="1" xfId="0" applyFont="1" applyFill="1" applyBorder="1"/>
    <xf numFmtId="0" fontId="24" fillId="0" borderId="1" xfId="0" applyFont="1" applyBorder="1" applyAlignment="1" applyProtection="1">
      <alignment horizontal="center" vertical="center" wrapText="1"/>
      <protection locked="0"/>
    </xf>
    <xf numFmtId="0" fontId="25" fillId="0" borderId="0" xfId="0" applyFont="1" applyAlignment="1" applyProtection="1"/>
    <xf numFmtId="0" fontId="25" fillId="0" borderId="0" xfId="0" applyFont="1" applyBorder="1" applyProtection="1"/>
    <xf numFmtId="0" fontId="25" fillId="0" borderId="1" xfId="0" applyFont="1" applyBorder="1" applyAlignment="1" applyProtection="1">
      <alignment horizontal="center"/>
      <protection locked="0"/>
    </xf>
    <xf numFmtId="0" fontId="25" fillId="0" borderId="0" xfId="0" applyFont="1" applyBorder="1" applyAlignment="1" applyProtection="1">
      <alignment horizontal="center"/>
    </xf>
    <xf numFmtId="0" fontId="24" fillId="0" borderId="1" xfId="0" applyFont="1" applyBorder="1" applyAlignment="1" applyProtection="1">
      <alignment horizontal="center"/>
      <protection locked="0"/>
    </xf>
    <xf numFmtId="0" fontId="24" fillId="0" borderId="1" xfId="0" applyFont="1" applyBorder="1" applyAlignment="1" applyProtection="1">
      <alignment horizontal="right"/>
    </xf>
    <xf numFmtId="0" fontId="11" fillId="0" borderId="1" xfId="0" applyFont="1" applyBorder="1" applyProtection="1"/>
    <xf numFmtId="164" fontId="26" fillId="0" borderId="1" xfId="0" applyNumberFormat="1" applyFont="1" applyFill="1" applyBorder="1" applyAlignment="1" applyProtection="1">
      <alignment horizontal="center"/>
      <protection locked="0"/>
    </xf>
    <xf numFmtId="164" fontId="11" fillId="0" borderId="1" xfId="0" applyNumberFormat="1" applyFont="1" applyBorder="1" applyAlignment="1" applyProtection="1">
      <alignment horizontal="center"/>
    </xf>
    <xf numFmtId="164" fontId="11" fillId="0" borderId="1" xfId="0" applyNumberFormat="1" applyFont="1" applyBorder="1" applyAlignment="1" applyProtection="1">
      <alignment horizontal="center" vertical="center"/>
    </xf>
    <xf numFmtId="164" fontId="26" fillId="0" borderId="1" xfId="0" applyNumberFormat="1" applyFont="1" applyBorder="1" applyAlignment="1" applyProtection="1">
      <alignment horizontal="center"/>
      <protection locked="0"/>
    </xf>
    <xf numFmtId="164" fontId="11" fillId="0" borderId="1" xfId="0" applyNumberFormat="1" applyFont="1" applyBorder="1" applyProtection="1"/>
    <xf numFmtId="164" fontId="26" fillId="0" borderId="7" xfId="0" applyNumberFormat="1" applyFont="1" applyBorder="1" applyAlignment="1" applyProtection="1">
      <alignment horizontal="center" vertical="center"/>
      <protection locked="0"/>
    </xf>
    <xf numFmtId="164" fontId="26" fillId="3" borderId="1" xfId="0" applyNumberFormat="1" applyFont="1" applyFill="1" applyBorder="1" applyAlignment="1" applyProtection="1">
      <alignment horizontal="center"/>
      <protection locked="0"/>
    </xf>
    <xf numFmtId="164" fontId="26" fillId="3" borderId="7" xfId="0" applyNumberFormat="1" applyFont="1" applyFill="1" applyBorder="1" applyAlignment="1" applyProtection="1">
      <alignment horizontal="center" vertical="center"/>
      <protection locked="0"/>
    </xf>
    <xf numFmtId="164" fontId="26" fillId="3" borderId="7" xfId="0" applyNumberFormat="1" applyFont="1" applyFill="1" applyBorder="1" applyAlignment="1" applyProtection="1">
      <alignment horizontal="center" vertical="center"/>
    </xf>
    <xf numFmtId="164" fontId="26" fillId="0" borderId="7" xfId="0" applyNumberFormat="1" applyFont="1" applyBorder="1" applyAlignment="1" applyProtection="1">
      <alignment horizontal="center" vertical="center"/>
    </xf>
    <xf numFmtId="164" fontId="11" fillId="3" borderId="1" xfId="0" applyNumberFormat="1" applyFont="1" applyFill="1" applyBorder="1" applyAlignment="1">
      <alignment horizontal="center"/>
    </xf>
    <xf numFmtId="164" fontId="11" fillId="0" borderId="1" xfId="0" applyNumberFormat="1" applyFont="1" applyFill="1" applyBorder="1" applyAlignment="1" applyProtection="1">
      <alignment horizontal="center"/>
      <protection locked="0"/>
    </xf>
    <xf numFmtId="2" fontId="11" fillId="0" borderId="1" xfId="0" applyNumberFormat="1" applyFont="1" applyBorder="1" applyAlignment="1" applyProtection="1">
      <alignment horizontal="center" vertical="center"/>
    </xf>
    <xf numFmtId="164" fontId="11" fillId="0" borderId="7" xfId="0" applyNumberFormat="1" applyFont="1" applyBorder="1" applyAlignment="1" applyProtection="1">
      <alignment horizontal="center" vertical="center" wrapText="1"/>
    </xf>
    <xf numFmtId="164" fontId="11" fillId="0" borderId="1" xfId="0" applyNumberFormat="1" applyFont="1" applyBorder="1" applyAlignment="1" applyProtection="1">
      <alignment horizontal="center"/>
      <protection locked="0"/>
    </xf>
    <xf numFmtId="164" fontId="11" fillId="0" borderId="7" xfId="0" applyNumberFormat="1" applyFont="1" applyBorder="1" applyAlignment="1" applyProtection="1">
      <alignment horizontal="center"/>
    </xf>
    <xf numFmtId="164" fontId="11" fillId="3" borderId="1" xfId="0" applyNumberFormat="1" applyFont="1" applyFill="1" applyBorder="1" applyAlignment="1" applyProtection="1">
      <alignment horizontal="center"/>
      <protection locked="0"/>
    </xf>
    <xf numFmtId="164" fontId="11" fillId="3" borderId="7" xfId="0" applyNumberFormat="1" applyFont="1" applyFill="1" applyBorder="1" applyAlignment="1" applyProtection="1">
      <alignment horizontal="center" vertical="center"/>
      <protection locked="0"/>
    </xf>
    <xf numFmtId="164" fontId="11" fillId="3" borderId="1" xfId="0" applyNumberFormat="1" applyFont="1" applyFill="1" applyBorder="1" applyAlignment="1" applyProtection="1">
      <alignment horizontal="center"/>
    </xf>
    <xf numFmtId="164" fontId="11" fillId="3" borderId="1" xfId="0" applyNumberFormat="1" applyFont="1" applyFill="1" applyBorder="1" applyAlignment="1" applyProtection="1">
      <alignment horizontal="center" vertical="center"/>
    </xf>
    <xf numFmtId="0" fontId="26" fillId="3" borderId="1" xfId="0" applyFont="1" applyFill="1" applyBorder="1"/>
    <xf numFmtId="0" fontId="26" fillId="0" borderId="1" xfId="0" applyFont="1" applyBorder="1" applyAlignment="1">
      <alignment vertical="center"/>
    </xf>
    <xf numFmtId="166" fontId="11" fillId="0" borderId="1" xfId="0" applyNumberFormat="1" applyFont="1" applyBorder="1" applyAlignment="1" applyProtection="1">
      <alignment horizontal="center"/>
      <protection locked="0"/>
    </xf>
    <xf numFmtId="0" fontId="11" fillId="0" borderId="1" xfId="0" applyFont="1" applyBorder="1" applyProtection="1">
      <protection locked="0"/>
    </xf>
    <xf numFmtId="164" fontId="11" fillId="0" borderId="1" xfId="0" applyNumberFormat="1" applyFont="1" applyBorder="1" applyAlignment="1" applyProtection="1">
      <alignment horizontal="center" vertical="center" wrapText="1"/>
    </xf>
    <xf numFmtId="164" fontId="15" fillId="0" borderId="1" xfId="0" applyNumberFormat="1" applyFont="1" applyBorder="1" applyAlignment="1" applyProtection="1">
      <alignment horizontal="center"/>
      <protection locked="0"/>
    </xf>
    <xf numFmtId="164" fontId="11" fillId="0" borderId="7" xfId="0" applyNumberFormat="1" applyFont="1" applyBorder="1" applyAlignment="1" applyProtection="1">
      <alignment horizontal="center" vertical="center"/>
    </xf>
    <xf numFmtId="164" fontId="11" fillId="3" borderId="7" xfId="0" applyNumberFormat="1" applyFont="1" applyFill="1" applyBorder="1" applyAlignment="1" applyProtection="1">
      <alignment horizontal="center"/>
    </xf>
    <xf numFmtId="0" fontId="28" fillId="0" borderId="11" xfId="0" applyFont="1" applyBorder="1" applyAlignment="1"/>
    <xf numFmtId="0" fontId="28" fillId="0" borderId="15" xfId="0" applyFont="1" applyBorder="1" applyAlignment="1"/>
    <xf numFmtId="0" fontId="0" fillId="0" borderId="11" xfId="0" applyBorder="1"/>
    <xf numFmtId="0" fontId="0" fillId="0" borderId="12" xfId="0" applyBorder="1"/>
    <xf numFmtId="0" fontId="0" fillId="0" borderId="0" xfId="0" applyBorder="1"/>
    <xf numFmtId="0" fontId="0" fillId="0" borderId="18" xfId="0" applyBorder="1"/>
    <xf numFmtId="0" fontId="0" fillId="0" borderId="15" xfId="0" applyBorder="1"/>
    <xf numFmtId="0" fontId="32" fillId="0" borderId="15" xfId="0" applyFont="1" applyBorder="1"/>
    <xf numFmtId="0" fontId="0" fillId="0" borderId="19" xfId="0" applyBorder="1"/>
    <xf numFmtId="0" fontId="0" fillId="0" borderId="20" xfId="0" applyBorder="1"/>
    <xf numFmtId="0" fontId="32" fillId="0" borderId="0" xfId="0" applyFont="1" applyBorder="1"/>
    <xf numFmtId="0" fontId="27" fillId="0" borderId="0" xfId="0" applyFont="1" applyBorder="1" applyAlignment="1">
      <alignment horizontal="right"/>
    </xf>
    <xf numFmtId="0" fontId="27" fillId="0" borderId="19" xfId="0" applyFont="1" applyBorder="1" applyAlignment="1">
      <alignment horizontal="left"/>
    </xf>
    <xf numFmtId="3" fontId="0" fillId="0" borderId="20" xfId="0" applyNumberFormat="1" applyBorder="1" applyAlignment="1">
      <alignment horizontal="left"/>
    </xf>
    <xf numFmtId="0" fontId="33" fillId="0" borderId="0" xfId="0" applyFont="1" applyBorder="1" applyAlignment="1">
      <alignment horizontal="left"/>
    </xf>
    <xf numFmtId="0" fontId="33" fillId="0" borderId="18" xfId="0" applyFont="1" applyBorder="1" applyAlignment="1">
      <alignment horizontal="left"/>
    </xf>
    <xf numFmtId="0" fontId="33" fillId="0" borderId="0" xfId="0" applyFont="1" applyBorder="1" applyAlignment="1">
      <alignment horizontal="center"/>
    </xf>
    <xf numFmtId="0" fontId="33" fillId="0" borderId="15" xfId="0" applyFont="1" applyBorder="1" applyAlignment="1">
      <alignment horizontal="center"/>
    </xf>
    <xf numFmtId="0" fontId="33" fillId="0" borderId="18" xfId="0" applyFont="1" applyBorder="1" applyAlignment="1">
      <alignment horizontal="center"/>
    </xf>
    <xf numFmtId="0" fontId="35" fillId="0" borderId="23"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33" fillId="0" borderId="0" xfId="0" applyFont="1" applyBorder="1" applyAlignment="1">
      <alignment horizontal="right"/>
    </xf>
    <xf numFmtId="0" fontId="36" fillId="0" borderId="0" xfId="0" applyFont="1" applyBorder="1"/>
    <xf numFmtId="0" fontId="37" fillId="0" borderId="0" xfId="0" applyFont="1" applyBorder="1" applyAlignment="1"/>
    <xf numFmtId="0" fontId="28" fillId="0" borderId="0" xfId="0" applyFont="1" applyBorder="1" applyAlignment="1"/>
    <xf numFmtId="0" fontId="28" fillId="0" borderId="18" xfId="0" applyFont="1" applyBorder="1" applyAlignment="1"/>
    <xf numFmtId="0" fontId="28" fillId="0" borderId="15" xfId="0" applyFont="1" applyBorder="1"/>
    <xf numFmtId="0" fontId="28" fillId="0" borderId="0" xfId="0" applyFont="1" applyBorder="1"/>
    <xf numFmtId="0" fontId="28" fillId="0" borderId="18" xfId="0" applyFont="1" applyBorder="1"/>
    <xf numFmtId="0" fontId="35" fillId="0" borderId="22" xfId="0" applyFont="1" applyBorder="1" applyAlignment="1">
      <alignment horizontal="center" vertical="center"/>
    </xf>
    <xf numFmtId="0" fontId="35" fillId="0" borderId="31" xfId="0" applyFont="1" applyBorder="1" applyAlignment="1">
      <alignment horizontal="center" vertical="center"/>
    </xf>
    <xf numFmtId="167" fontId="28" fillId="0" borderId="27" xfId="0" quotePrefix="1" applyNumberFormat="1" applyFont="1" applyBorder="1" applyAlignment="1">
      <alignment horizontal="center"/>
    </xf>
    <xf numFmtId="167" fontId="28" fillId="0" borderId="31" xfId="0" applyNumberFormat="1" applyFont="1" applyBorder="1" applyAlignment="1">
      <alignment horizontal="center"/>
    </xf>
    <xf numFmtId="0" fontId="35" fillId="0" borderId="32" xfId="0" applyFont="1" applyBorder="1" applyAlignment="1">
      <alignment horizontal="center" vertical="center"/>
    </xf>
    <xf numFmtId="164" fontId="0" fillId="0" borderId="34" xfId="0" applyNumberFormat="1" applyFill="1" applyBorder="1" applyAlignment="1">
      <alignment horizontal="center"/>
    </xf>
    <xf numFmtId="164" fontId="0" fillId="0" borderId="17" xfId="0" applyNumberFormat="1" applyFill="1" applyBorder="1" applyAlignment="1">
      <alignment horizontal="center"/>
    </xf>
    <xf numFmtId="0" fontId="24" fillId="0" borderId="15" xfId="0" applyFont="1" applyBorder="1" applyAlignment="1">
      <alignment horizontal="left"/>
    </xf>
    <xf numFmtId="0" fontId="24" fillId="0" borderId="0" xfId="0" applyFont="1" applyBorder="1" applyAlignment="1">
      <alignment horizontal="left"/>
    </xf>
    <xf numFmtId="164" fontId="24" fillId="0" borderId="18" xfId="0" applyNumberFormat="1" applyFont="1" applyFill="1" applyBorder="1" applyAlignment="1">
      <alignment horizontal="center"/>
    </xf>
    <xf numFmtId="0" fontId="24" fillId="0" borderId="15" xfId="0" applyFont="1" applyBorder="1"/>
    <xf numFmtId="0" fontId="24" fillId="0" borderId="0" xfId="0" applyFont="1" applyBorder="1"/>
    <xf numFmtId="0" fontId="24" fillId="0" borderId="18" xfId="0" applyFont="1" applyBorder="1"/>
    <xf numFmtId="0" fontId="0" fillId="0" borderId="0" xfId="0" applyBorder="1" applyAlignment="1">
      <alignment horizontal="center"/>
    </xf>
    <xf numFmtId="0" fontId="0" fillId="0" borderId="18" xfId="0" applyBorder="1" applyAlignment="1">
      <alignment horizontal="center"/>
    </xf>
    <xf numFmtId="0" fontId="0" fillId="0" borderId="0" xfId="0" applyBorder="1" applyAlignment="1">
      <alignment wrapText="1"/>
    </xf>
    <xf numFmtId="0" fontId="0" fillId="0" borderId="0" xfId="0" applyBorder="1" applyAlignment="1">
      <alignment horizontal="center"/>
    </xf>
    <xf numFmtId="0" fontId="0" fillId="0" borderId="15" xfId="0" applyBorder="1" applyAlignment="1">
      <alignment horizontal="center"/>
    </xf>
    <xf numFmtId="0" fontId="0" fillId="0" borderId="37" xfId="0" applyBorder="1"/>
    <xf numFmtId="0" fontId="0" fillId="0" borderId="19" xfId="0" applyBorder="1" applyAlignment="1">
      <alignment wrapText="1"/>
    </xf>
    <xf numFmtId="0" fontId="28" fillId="0" borderId="0" xfId="0" applyFont="1"/>
    <xf numFmtId="0" fontId="32" fillId="0" borderId="0" xfId="0" applyFont="1"/>
    <xf numFmtId="0" fontId="38" fillId="0" borderId="19" xfId="0" applyFont="1" applyBorder="1"/>
    <xf numFmtId="0" fontId="33" fillId="0" borderId="19" xfId="0" applyFont="1" applyBorder="1"/>
    <xf numFmtId="0" fontId="19" fillId="0" borderId="4"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19" fillId="0" borderId="1" xfId="0" applyFont="1" applyBorder="1" applyAlignment="1" applyProtection="1">
      <alignment horizontal="center"/>
      <protection locked="0"/>
    </xf>
    <xf numFmtId="0" fontId="19" fillId="0" borderId="3" xfId="0" applyFont="1" applyBorder="1" applyAlignment="1" applyProtection="1">
      <alignment horizontal="center"/>
      <protection locked="0"/>
    </xf>
    <xf numFmtId="9" fontId="4" fillId="2" borderId="1" xfId="0" applyNumberFormat="1" applyFont="1" applyFill="1" applyBorder="1" applyAlignment="1" applyProtection="1">
      <alignment horizontal="center" vertical="center" wrapText="1"/>
    </xf>
    <xf numFmtId="0" fontId="20" fillId="0" borderId="4" xfId="1" applyFont="1" applyBorder="1" applyAlignment="1" applyProtection="1">
      <alignment horizontal="left"/>
      <protection locked="0"/>
    </xf>
    <xf numFmtId="0" fontId="19" fillId="0" borderId="3" xfId="0" applyFont="1" applyBorder="1" applyAlignment="1" applyProtection="1">
      <alignment horizontal="left"/>
      <protection locked="0"/>
    </xf>
    <xf numFmtId="0" fontId="19" fillId="0" borderId="5" xfId="0" applyFont="1" applyBorder="1" applyAlignment="1" applyProtection="1">
      <alignment horizontal="left"/>
      <protection locked="0"/>
    </xf>
    <xf numFmtId="0" fontId="18" fillId="0" borderId="8" xfId="0" applyFont="1" applyBorder="1" applyAlignment="1" applyProtection="1">
      <alignment horizontal="center"/>
    </xf>
    <xf numFmtId="0" fontId="4" fillId="2" borderId="1" xfId="0" applyFont="1" applyFill="1" applyBorder="1" applyAlignment="1" applyProtection="1">
      <alignment horizontal="center" vertical="center" wrapText="1"/>
    </xf>
    <xf numFmtId="9" fontId="4" fillId="2" borderId="6" xfId="0" applyNumberFormat="1" applyFont="1" applyFill="1" applyBorder="1" applyAlignment="1" applyProtection="1">
      <alignment horizontal="center" vertical="center" textRotation="90" wrapText="1"/>
    </xf>
    <xf numFmtId="9" fontId="4" fillId="2" borderId="7" xfId="0" applyNumberFormat="1" applyFont="1" applyFill="1" applyBorder="1" applyAlignment="1" applyProtection="1">
      <alignment horizontal="center" vertical="center" textRotation="90" wrapText="1"/>
    </xf>
    <xf numFmtId="0" fontId="8" fillId="0" borderId="4"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24" fillId="0" borderId="1" xfId="0" applyFont="1" applyBorder="1" applyAlignment="1" applyProtection="1">
      <alignment horizontal="center"/>
      <protection locked="0"/>
    </xf>
    <xf numFmtId="167" fontId="8" fillId="0" borderId="4" xfId="0" applyNumberFormat="1" applyFont="1" applyBorder="1" applyAlignment="1" applyProtection="1">
      <alignment horizontal="center"/>
      <protection locked="0"/>
    </xf>
    <xf numFmtId="167" fontId="8" fillId="0" borderId="5" xfId="0" applyNumberFormat="1" applyFont="1" applyBorder="1" applyAlignment="1" applyProtection="1">
      <alignment horizontal="center"/>
      <protection locked="0"/>
    </xf>
    <xf numFmtId="0" fontId="24" fillId="0" borderId="4" xfId="0" applyFont="1" applyBorder="1" applyAlignment="1" applyProtection="1">
      <alignment horizontal="center"/>
      <protection locked="0"/>
    </xf>
    <xf numFmtId="0" fontId="24" fillId="0" borderId="3" xfId="0" applyFont="1" applyBorder="1" applyAlignment="1" applyProtection="1">
      <alignment horizontal="center"/>
      <protection locked="0"/>
    </xf>
    <xf numFmtId="0" fontId="24" fillId="0" borderId="5" xfId="0" applyFont="1" applyBorder="1" applyAlignment="1" applyProtection="1">
      <alignment horizontal="center"/>
      <protection locked="0"/>
    </xf>
    <xf numFmtId="0" fontId="5" fillId="0" borderId="1" xfId="1" applyBorder="1" applyAlignment="1" applyProtection="1">
      <alignment horizontal="center"/>
      <protection locked="0"/>
    </xf>
    <xf numFmtId="0" fontId="25" fillId="0" borderId="1" xfId="0" applyFont="1" applyBorder="1" applyAlignment="1" applyProtection="1">
      <alignment horizontal="center"/>
      <protection locked="0"/>
    </xf>
    <xf numFmtId="0" fontId="18" fillId="0" borderId="0" xfId="0" applyFont="1" applyBorder="1" applyAlignment="1" applyProtection="1">
      <alignment horizontal="center"/>
    </xf>
    <xf numFmtId="0" fontId="4" fillId="2" borderId="6" xfId="0" applyFont="1" applyFill="1" applyBorder="1" applyAlignment="1" applyProtection="1">
      <alignment horizontal="center" vertical="center" textRotation="90"/>
    </xf>
    <xf numFmtId="0" fontId="4" fillId="2" borderId="7" xfId="0" applyFont="1" applyFill="1" applyBorder="1" applyAlignment="1" applyProtection="1">
      <alignment horizontal="center" vertical="center" textRotation="90"/>
    </xf>
    <xf numFmtId="9" fontId="4" fillId="2" borderId="6" xfId="8" applyFont="1" applyFill="1" applyBorder="1" applyAlignment="1" applyProtection="1">
      <alignment horizontal="center" vertical="center" wrapText="1"/>
    </xf>
    <xf numFmtId="9" fontId="4" fillId="2" borderId="7" xfId="8" applyFont="1" applyFill="1" applyBorder="1" applyAlignment="1" applyProtection="1">
      <alignment horizontal="center" vertical="center" wrapText="1"/>
    </xf>
    <xf numFmtId="0" fontId="7" fillId="0" borderId="0" xfId="0" applyFont="1" applyAlignment="1" applyProtection="1">
      <alignment horizontal="center"/>
    </xf>
    <xf numFmtId="0" fontId="0" fillId="0" borderId="33" xfId="0"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16" xfId="0" applyBorder="1" applyAlignment="1">
      <alignment horizontal="left"/>
    </xf>
    <xf numFmtId="0" fontId="0" fillId="0" borderId="35" xfId="0" applyBorder="1" applyAlignment="1">
      <alignment horizontal="left"/>
    </xf>
    <xf numFmtId="0" fontId="0" fillId="0" borderId="35" xfId="0" applyFont="1" applyBorder="1" applyAlignment="1">
      <alignment horizontal="left"/>
    </xf>
    <xf numFmtId="0" fontId="0" fillId="0" borderId="11" xfId="0" applyBorder="1" applyAlignment="1">
      <alignment horizontal="center" wrapText="1"/>
    </xf>
    <xf numFmtId="0" fontId="0" fillId="0" borderId="12" xfId="0" applyBorder="1" applyAlignment="1">
      <alignment horizontal="center" wrapText="1"/>
    </xf>
    <xf numFmtId="0" fontId="0" fillId="0" borderId="36" xfId="0" applyBorder="1" applyAlignment="1">
      <alignment horizontal="center" wrapText="1"/>
    </xf>
    <xf numFmtId="0" fontId="0" fillId="0" borderId="15" xfId="0" applyBorder="1" applyAlignment="1">
      <alignment horizontal="center" wrapText="1"/>
    </xf>
    <xf numFmtId="0" fontId="0" fillId="0" borderId="0" xfId="0" applyBorder="1" applyAlignment="1">
      <alignment horizontal="center" wrapText="1"/>
    </xf>
    <xf numFmtId="0" fontId="0" fillId="0" borderId="18" xfId="0" applyBorder="1" applyAlignment="1">
      <alignment horizontal="center" wrapText="1"/>
    </xf>
    <xf numFmtId="0" fontId="0" fillId="0" borderId="37"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15" xfId="0" applyBorder="1" applyAlignment="1">
      <alignment horizontal="center"/>
    </xf>
    <xf numFmtId="0" fontId="0" fillId="0" borderId="0" xfId="0" applyBorder="1" applyAlignment="1">
      <alignment horizontal="center"/>
    </xf>
    <xf numFmtId="0" fontId="32" fillId="0" borderId="21" xfId="0" applyFont="1" applyBorder="1" applyAlignment="1">
      <alignment horizontal="center" vertical="center"/>
    </xf>
    <xf numFmtId="0" fontId="32" fillId="0" borderId="22"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3" fillId="0" borderId="15" xfId="0" applyFont="1" applyBorder="1" applyAlignment="1">
      <alignment horizontal="left"/>
    </xf>
    <xf numFmtId="0" fontId="33" fillId="0" borderId="0" xfId="0" applyFont="1" applyBorder="1" applyAlignment="1">
      <alignment horizontal="left"/>
    </xf>
    <xf numFmtId="0" fontId="35" fillId="0" borderId="29"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3" xfId="0" applyFont="1" applyBorder="1" applyAlignment="1">
      <alignment horizontal="center" vertical="center"/>
    </xf>
    <xf numFmtId="0" fontId="35" fillId="0" borderId="30" xfId="0" applyFont="1" applyBorder="1" applyAlignment="1">
      <alignment horizontal="center" vertical="center"/>
    </xf>
    <xf numFmtId="0" fontId="35" fillId="0" borderId="24" xfId="0" applyFont="1" applyBorder="1" applyAlignment="1">
      <alignment horizontal="center" vertical="center"/>
    </xf>
    <xf numFmtId="165" fontId="28" fillId="0" borderId="29" xfId="0" quotePrefix="1" applyNumberFormat="1" applyFont="1" applyBorder="1" applyAlignment="1">
      <alignment horizontal="center"/>
    </xf>
    <xf numFmtId="165" fontId="28" fillId="0" borderId="24" xfId="0" applyNumberFormat="1" applyFont="1" applyBorder="1" applyAlignment="1">
      <alignment horizontal="center"/>
    </xf>
    <xf numFmtId="0" fontId="28" fillId="0" borderId="23" xfId="0" applyFont="1" applyBorder="1" applyAlignment="1">
      <alignment horizontal="center"/>
    </xf>
    <xf numFmtId="0" fontId="28" fillId="0" borderId="30" xfId="0" applyFont="1" applyBorder="1" applyAlignment="1">
      <alignment horizontal="center"/>
    </xf>
    <xf numFmtId="0" fontId="28" fillId="0" borderId="24" xfId="0" applyFont="1" applyBorder="1" applyAlignment="1">
      <alignment horizontal="center"/>
    </xf>
    <xf numFmtId="0" fontId="33" fillId="0" borderId="15" xfId="0" applyFont="1" applyBorder="1" applyAlignment="1">
      <alignment horizontal="center"/>
    </xf>
    <xf numFmtId="0" fontId="33" fillId="0" borderId="0" xfId="0" applyFont="1" applyBorder="1" applyAlignment="1">
      <alignment horizontal="center"/>
    </xf>
    <xf numFmtId="0" fontId="33" fillId="0" borderId="18" xfId="0" applyFont="1" applyBorder="1" applyAlignment="1">
      <alignment horizontal="center"/>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1" fillId="0" borderId="15"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3" fillId="0" borderId="18" xfId="0" applyFont="1" applyBorder="1" applyAlignment="1">
      <alignment horizontal="left"/>
    </xf>
    <xf numFmtId="0" fontId="0" fillId="0" borderId="33" xfId="0" applyBorder="1" applyAlignment="1">
      <alignment horizontal="center"/>
    </xf>
    <xf numFmtId="0" fontId="0" fillId="0" borderId="1" xfId="0" applyBorder="1" applyAlignment="1">
      <alignment horizontal="center"/>
    </xf>
    <xf numFmtId="0" fontId="0" fillId="0" borderId="1" xfId="0" applyFont="1" applyBorder="1" applyAlignment="1">
      <alignment horizontal="center"/>
    </xf>
  </cellXfs>
  <cellStyles count="9">
    <cellStyle name="Hipervínculo" xfId="1" builtinId="8"/>
    <cellStyle name="Normal" xfId="0" builtinId="0"/>
    <cellStyle name="Normal 11" xfId="2"/>
    <cellStyle name="Normal 13" xfId="3"/>
    <cellStyle name="Normal 14" xfId="4"/>
    <cellStyle name="Normal 18" xfId="5"/>
    <cellStyle name="Normal 2_NUEVO" xfId="6"/>
    <cellStyle name="Normal 6" xfId="7"/>
    <cellStyle name="Porcentaje" xfId="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28575</xdr:rowOff>
    </xdr:from>
    <xdr:to>
      <xdr:col>1</xdr:col>
      <xdr:colOff>219075</xdr:colOff>
      <xdr:row>4</xdr:row>
      <xdr:rowOff>0</xdr:rowOff>
    </xdr:to>
    <xdr:pic>
      <xdr:nvPicPr>
        <xdr:cNvPr id="9244" name="Imagen 1" descr="ut.jpg"/>
        <xdr:cNvPicPr>
          <a:picLocks noChangeAspect="1" noChangeArrowheads="1"/>
        </xdr:cNvPicPr>
      </xdr:nvPicPr>
      <xdr:blipFill>
        <a:blip xmlns:r="http://schemas.openxmlformats.org/officeDocument/2006/relationships" r:embed="rId1" cstate="print"/>
        <a:srcRect/>
        <a:stretch>
          <a:fillRect/>
        </a:stretch>
      </xdr:blipFill>
      <xdr:spPr bwMode="auto">
        <a:xfrm>
          <a:off x="57150" y="28575"/>
          <a:ext cx="561975" cy="581025"/>
        </a:xfrm>
        <a:prstGeom prst="rect">
          <a:avLst/>
        </a:prstGeom>
        <a:noFill/>
        <a:ln w="9525">
          <a:noFill/>
          <a:miter lim="800000"/>
          <a:headEnd/>
          <a:tailEnd/>
        </a:ln>
      </xdr:spPr>
    </xdr:pic>
    <xdr:clientData/>
  </xdr:twoCellAnchor>
  <xdr:twoCellAnchor editAs="oneCell">
    <xdr:from>
      <xdr:col>13</xdr:col>
      <xdr:colOff>628650</xdr:colOff>
      <xdr:row>0</xdr:row>
      <xdr:rowOff>95250</xdr:rowOff>
    </xdr:from>
    <xdr:to>
      <xdr:col>15</xdr:col>
      <xdr:colOff>228600</xdr:colOff>
      <xdr:row>0</xdr:row>
      <xdr:rowOff>95250</xdr:rowOff>
    </xdr:to>
    <xdr:pic>
      <xdr:nvPicPr>
        <xdr:cNvPr id="9245" name="3 Imagen" descr="idead.jpg"/>
        <xdr:cNvPicPr>
          <a:picLocks noChangeAspect="1"/>
        </xdr:cNvPicPr>
      </xdr:nvPicPr>
      <xdr:blipFill>
        <a:blip xmlns:r="http://schemas.openxmlformats.org/officeDocument/2006/relationships" r:embed="rId2"/>
        <a:srcRect/>
        <a:stretch>
          <a:fillRect/>
        </a:stretch>
      </xdr:blipFill>
      <xdr:spPr bwMode="auto">
        <a:xfrm>
          <a:off x="7581900" y="95250"/>
          <a:ext cx="895350" cy="0"/>
        </a:xfrm>
        <a:prstGeom prst="rect">
          <a:avLst/>
        </a:prstGeom>
        <a:noFill/>
        <a:ln w="9525">
          <a:noFill/>
          <a:miter lim="800000"/>
          <a:headEnd/>
          <a:tailEnd/>
        </a:ln>
      </xdr:spPr>
    </xdr:pic>
    <xdr:clientData/>
  </xdr:twoCellAnchor>
  <xdr:twoCellAnchor>
    <xdr:from>
      <xdr:col>0</xdr:col>
      <xdr:colOff>57150</xdr:colOff>
      <xdr:row>0</xdr:row>
      <xdr:rowOff>28575</xdr:rowOff>
    </xdr:from>
    <xdr:to>
      <xdr:col>1</xdr:col>
      <xdr:colOff>314325</xdr:colOff>
      <xdr:row>4</xdr:row>
      <xdr:rowOff>0</xdr:rowOff>
    </xdr:to>
    <xdr:pic>
      <xdr:nvPicPr>
        <xdr:cNvPr id="4" name="Imagen 1" descr="ut.jpg"/>
        <xdr:cNvPicPr>
          <a:picLocks noChangeAspect="1" noChangeArrowheads="1"/>
        </xdr:cNvPicPr>
      </xdr:nvPicPr>
      <xdr:blipFill>
        <a:blip xmlns:r="http://schemas.openxmlformats.org/officeDocument/2006/relationships" r:embed="rId1" cstate="print"/>
        <a:srcRect/>
        <a:stretch>
          <a:fillRect/>
        </a:stretch>
      </xdr:blipFill>
      <xdr:spPr bwMode="auto">
        <a:xfrm>
          <a:off x="57150" y="28575"/>
          <a:ext cx="600075" cy="581025"/>
        </a:xfrm>
        <a:prstGeom prst="rect">
          <a:avLst/>
        </a:prstGeom>
        <a:noFill/>
        <a:ln w="9525">
          <a:noFill/>
          <a:miter lim="800000"/>
          <a:headEnd/>
          <a:tailEnd/>
        </a:ln>
      </xdr:spPr>
    </xdr:pic>
    <xdr:clientData/>
  </xdr:twoCellAnchor>
  <xdr:twoCellAnchor editAs="oneCell">
    <xdr:from>
      <xdr:col>14</xdr:col>
      <xdr:colOff>628650</xdr:colOff>
      <xdr:row>0</xdr:row>
      <xdr:rowOff>95250</xdr:rowOff>
    </xdr:from>
    <xdr:to>
      <xdr:col>16</xdr:col>
      <xdr:colOff>447675</xdr:colOff>
      <xdr:row>0</xdr:row>
      <xdr:rowOff>95250</xdr:rowOff>
    </xdr:to>
    <xdr:pic>
      <xdr:nvPicPr>
        <xdr:cNvPr id="5" name="3 Imagen" descr="idead.jpg"/>
        <xdr:cNvPicPr>
          <a:picLocks noChangeAspect="1"/>
        </xdr:cNvPicPr>
      </xdr:nvPicPr>
      <xdr:blipFill>
        <a:blip xmlns:r="http://schemas.openxmlformats.org/officeDocument/2006/relationships" r:embed="rId2"/>
        <a:srcRect/>
        <a:stretch>
          <a:fillRect/>
        </a:stretch>
      </xdr:blipFill>
      <xdr:spPr bwMode="auto">
        <a:xfrm>
          <a:off x="7839075" y="95250"/>
          <a:ext cx="895350" cy="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142874</xdr:rowOff>
    </xdr:from>
    <xdr:to>
      <xdr:col>0</xdr:col>
      <xdr:colOff>693399</xdr:colOff>
      <xdr:row>3</xdr:row>
      <xdr:rowOff>188118</xdr:rowOff>
    </xdr:to>
    <xdr:pic>
      <xdr:nvPicPr>
        <xdr:cNvPr id="2" name="Picture 1" descr="logo_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2874"/>
          <a:ext cx="598149" cy="616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142874</xdr:rowOff>
    </xdr:from>
    <xdr:to>
      <xdr:col>0</xdr:col>
      <xdr:colOff>693399</xdr:colOff>
      <xdr:row>3</xdr:row>
      <xdr:rowOff>188118</xdr:rowOff>
    </xdr:to>
    <xdr:pic>
      <xdr:nvPicPr>
        <xdr:cNvPr id="2" name="Picture 1" descr="logo_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2874"/>
          <a:ext cx="598149" cy="673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28575</xdr:rowOff>
    </xdr:from>
    <xdr:to>
      <xdr:col>1</xdr:col>
      <xdr:colOff>352425</xdr:colOff>
      <xdr:row>4</xdr:row>
      <xdr:rowOff>0</xdr:rowOff>
    </xdr:to>
    <xdr:pic>
      <xdr:nvPicPr>
        <xdr:cNvPr id="8220" name="Imagen 1" descr="ut.jpg"/>
        <xdr:cNvPicPr>
          <a:picLocks noChangeAspect="1" noChangeArrowheads="1"/>
        </xdr:cNvPicPr>
      </xdr:nvPicPr>
      <xdr:blipFill>
        <a:blip xmlns:r="http://schemas.openxmlformats.org/officeDocument/2006/relationships" r:embed="rId1" cstate="print"/>
        <a:srcRect/>
        <a:stretch>
          <a:fillRect/>
        </a:stretch>
      </xdr:blipFill>
      <xdr:spPr bwMode="auto">
        <a:xfrm>
          <a:off x="57150" y="28575"/>
          <a:ext cx="609600" cy="581025"/>
        </a:xfrm>
        <a:prstGeom prst="rect">
          <a:avLst/>
        </a:prstGeom>
        <a:noFill/>
        <a:ln w="9525">
          <a:noFill/>
          <a:miter lim="800000"/>
          <a:headEnd/>
          <a:tailEnd/>
        </a:ln>
      </xdr:spPr>
    </xdr:pic>
    <xdr:clientData/>
  </xdr:twoCellAnchor>
  <xdr:twoCellAnchor editAs="oneCell">
    <xdr:from>
      <xdr:col>16</xdr:col>
      <xdr:colOff>628650</xdr:colOff>
      <xdr:row>0</xdr:row>
      <xdr:rowOff>95250</xdr:rowOff>
    </xdr:from>
    <xdr:to>
      <xdr:col>17</xdr:col>
      <xdr:colOff>733425</xdr:colOff>
      <xdr:row>0</xdr:row>
      <xdr:rowOff>95250</xdr:rowOff>
    </xdr:to>
    <xdr:pic>
      <xdr:nvPicPr>
        <xdr:cNvPr id="8221" name="3 Imagen" descr="idead.jpg"/>
        <xdr:cNvPicPr>
          <a:picLocks noChangeAspect="1"/>
        </xdr:cNvPicPr>
      </xdr:nvPicPr>
      <xdr:blipFill>
        <a:blip xmlns:r="http://schemas.openxmlformats.org/officeDocument/2006/relationships" r:embed="rId2"/>
        <a:srcRect/>
        <a:stretch>
          <a:fillRect/>
        </a:stretch>
      </xdr:blipFill>
      <xdr:spPr bwMode="auto">
        <a:xfrm>
          <a:off x="7581900" y="95250"/>
          <a:ext cx="89535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28575</xdr:rowOff>
    </xdr:from>
    <xdr:to>
      <xdr:col>1</xdr:col>
      <xdr:colOff>352425</xdr:colOff>
      <xdr:row>4</xdr:row>
      <xdr:rowOff>0</xdr:rowOff>
    </xdr:to>
    <xdr:pic>
      <xdr:nvPicPr>
        <xdr:cNvPr id="2" name="Imagen 1" descr="ut.jpg"/>
        <xdr:cNvPicPr>
          <a:picLocks noChangeAspect="1" noChangeArrowheads="1"/>
        </xdr:cNvPicPr>
      </xdr:nvPicPr>
      <xdr:blipFill>
        <a:blip xmlns:r="http://schemas.openxmlformats.org/officeDocument/2006/relationships" r:embed="rId1" cstate="print"/>
        <a:srcRect/>
        <a:stretch>
          <a:fillRect/>
        </a:stretch>
      </xdr:blipFill>
      <xdr:spPr bwMode="auto">
        <a:xfrm>
          <a:off x="57150" y="28575"/>
          <a:ext cx="609600" cy="581025"/>
        </a:xfrm>
        <a:prstGeom prst="rect">
          <a:avLst/>
        </a:prstGeom>
        <a:noFill/>
        <a:ln w="9525">
          <a:noFill/>
          <a:miter lim="800000"/>
          <a:headEnd/>
          <a:tailEnd/>
        </a:ln>
      </xdr:spPr>
    </xdr:pic>
    <xdr:clientData/>
  </xdr:twoCellAnchor>
  <xdr:twoCellAnchor editAs="oneCell">
    <xdr:from>
      <xdr:col>16</xdr:col>
      <xdr:colOff>628650</xdr:colOff>
      <xdr:row>0</xdr:row>
      <xdr:rowOff>95250</xdr:rowOff>
    </xdr:from>
    <xdr:to>
      <xdr:col>18</xdr:col>
      <xdr:colOff>0</xdr:colOff>
      <xdr:row>0</xdr:row>
      <xdr:rowOff>95250</xdr:rowOff>
    </xdr:to>
    <xdr:pic>
      <xdr:nvPicPr>
        <xdr:cNvPr id="3" name="3 Imagen" descr="idead.jpg"/>
        <xdr:cNvPicPr>
          <a:picLocks noChangeAspect="1"/>
        </xdr:cNvPicPr>
      </xdr:nvPicPr>
      <xdr:blipFill>
        <a:blip xmlns:r="http://schemas.openxmlformats.org/officeDocument/2006/relationships" r:embed="rId2"/>
        <a:srcRect/>
        <a:stretch>
          <a:fillRect/>
        </a:stretch>
      </xdr:blipFill>
      <xdr:spPr bwMode="auto">
        <a:xfrm>
          <a:off x="8448675" y="95250"/>
          <a:ext cx="895350" cy="0"/>
        </a:xfrm>
        <a:prstGeom prst="rect">
          <a:avLst/>
        </a:prstGeom>
        <a:noFill/>
        <a:ln w="9525">
          <a:noFill/>
          <a:miter lim="800000"/>
          <a:headEnd/>
          <a:tailEnd/>
        </a:ln>
      </xdr:spPr>
    </xdr:pic>
    <xdr:clientData/>
  </xdr:twoCellAnchor>
  <xdr:twoCellAnchor>
    <xdr:from>
      <xdr:col>0</xdr:col>
      <xdr:colOff>57150</xdr:colOff>
      <xdr:row>0</xdr:row>
      <xdr:rowOff>28575</xdr:rowOff>
    </xdr:from>
    <xdr:to>
      <xdr:col>1</xdr:col>
      <xdr:colOff>219075</xdr:colOff>
      <xdr:row>4</xdr:row>
      <xdr:rowOff>0</xdr:rowOff>
    </xdr:to>
    <xdr:pic>
      <xdr:nvPicPr>
        <xdr:cNvPr id="4" name="Imagen 1" descr="ut.jpg"/>
        <xdr:cNvPicPr>
          <a:picLocks noChangeAspect="1" noChangeArrowheads="1"/>
        </xdr:cNvPicPr>
      </xdr:nvPicPr>
      <xdr:blipFill>
        <a:blip xmlns:r="http://schemas.openxmlformats.org/officeDocument/2006/relationships" r:embed="rId1" cstate="print"/>
        <a:srcRect/>
        <a:stretch>
          <a:fillRect/>
        </a:stretch>
      </xdr:blipFill>
      <xdr:spPr bwMode="auto">
        <a:xfrm>
          <a:off x="57150" y="28575"/>
          <a:ext cx="466725" cy="581025"/>
        </a:xfrm>
        <a:prstGeom prst="rect">
          <a:avLst/>
        </a:prstGeom>
        <a:noFill/>
        <a:ln w="9525">
          <a:noFill/>
          <a:miter lim="800000"/>
          <a:headEnd/>
          <a:tailEnd/>
        </a:ln>
      </xdr:spPr>
    </xdr:pic>
    <xdr:clientData/>
  </xdr:twoCellAnchor>
  <xdr:twoCellAnchor editAs="oneCell">
    <xdr:from>
      <xdr:col>13</xdr:col>
      <xdr:colOff>628650</xdr:colOff>
      <xdr:row>0</xdr:row>
      <xdr:rowOff>95250</xdr:rowOff>
    </xdr:from>
    <xdr:to>
      <xdr:col>15</xdr:col>
      <xdr:colOff>76200</xdr:colOff>
      <xdr:row>0</xdr:row>
      <xdr:rowOff>95250</xdr:rowOff>
    </xdr:to>
    <xdr:pic>
      <xdr:nvPicPr>
        <xdr:cNvPr id="5" name="3 Imagen" descr="idead.jpg"/>
        <xdr:cNvPicPr>
          <a:picLocks noChangeAspect="1"/>
        </xdr:cNvPicPr>
      </xdr:nvPicPr>
      <xdr:blipFill>
        <a:blip xmlns:r="http://schemas.openxmlformats.org/officeDocument/2006/relationships" r:embed="rId2"/>
        <a:srcRect/>
        <a:stretch>
          <a:fillRect/>
        </a:stretch>
      </xdr:blipFill>
      <xdr:spPr bwMode="auto">
        <a:xfrm>
          <a:off x="7019925" y="95250"/>
          <a:ext cx="895350" cy="0"/>
        </a:xfrm>
        <a:prstGeom prst="rect">
          <a:avLst/>
        </a:prstGeom>
        <a:noFill/>
        <a:ln w="9525">
          <a:noFill/>
          <a:miter lim="800000"/>
          <a:headEnd/>
          <a:tailEnd/>
        </a:ln>
      </xdr:spPr>
    </xdr:pic>
    <xdr:clientData/>
  </xdr:twoCellAnchor>
  <xdr:twoCellAnchor>
    <xdr:from>
      <xdr:col>0</xdr:col>
      <xdr:colOff>57150</xdr:colOff>
      <xdr:row>0</xdr:row>
      <xdr:rowOff>28575</xdr:rowOff>
    </xdr:from>
    <xdr:to>
      <xdr:col>1</xdr:col>
      <xdr:colOff>314325</xdr:colOff>
      <xdr:row>4</xdr:row>
      <xdr:rowOff>0</xdr:rowOff>
    </xdr:to>
    <xdr:pic>
      <xdr:nvPicPr>
        <xdr:cNvPr id="6" name="Imagen 1" descr="ut.jpg"/>
        <xdr:cNvPicPr>
          <a:picLocks noChangeAspect="1" noChangeArrowheads="1"/>
        </xdr:cNvPicPr>
      </xdr:nvPicPr>
      <xdr:blipFill>
        <a:blip xmlns:r="http://schemas.openxmlformats.org/officeDocument/2006/relationships" r:embed="rId1" cstate="print"/>
        <a:srcRect/>
        <a:stretch>
          <a:fillRect/>
        </a:stretch>
      </xdr:blipFill>
      <xdr:spPr bwMode="auto">
        <a:xfrm>
          <a:off x="57150" y="28575"/>
          <a:ext cx="561975" cy="581025"/>
        </a:xfrm>
        <a:prstGeom prst="rect">
          <a:avLst/>
        </a:prstGeom>
        <a:noFill/>
        <a:ln w="9525">
          <a:noFill/>
          <a:miter lim="800000"/>
          <a:headEnd/>
          <a:tailEnd/>
        </a:ln>
      </xdr:spPr>
    </xdr:pic>
    <xdr:clientData/>
  </xdr:twoCellAnchor>
  <xdr:twoCellAnchor editAs="oneCell">
    <xdr:from>
      <xdr:col>14</xdr:col>
      <xdr:colOff>628650</xdr:colOff>
      <xdr:row>0</xdr:row>
      <xdr:rowOff>95250</xdr:rowOff>
    </xdr:from>
    <xdr:to>
      <xdr:col>16</xdr:col>
      <xdr:colOff>361950</xdr:colOff>
      <xdr:row>0</xdr:row>
      <xdr:rowOff>95250</xdr:rowOff>
    </xdr:to>
    <xdr:pic>
      <xdr:nvPicPr>
        <xdr:cNvPr id="7" name="3 Imagen" descr="idead.jpg"/>
        <xdr:cNvPicPr>
          <a:picLocks noChangeAspect="1"/>
        </xdr:cNvPicPr>
      </xdr:nvPicPr>
      <xdr:blipFill>
        <a:blip xmlns:r="http://schemas.openxmlformats.org/officeDocument/2006/relationships" r:embed="rId2"/>
        <a:srcRect/>
        <a:stretch>
          <a:fillRect/>
        </a:stretch>
      </xdr:blipFill>
      <xdr:spPr bwMode="auto">
        <a:xfrm>
          <a:off x="7686675" y="95250"/>
          <a:ext cx="1200150" cy="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28575</xdr:rowOff>
    </xdr:from>
    <xdr:to>
      <xdr:col>1</xdr:col>
      <xdr:colOff>352425</xdr:colOff>
      <xdr:row>4</xdr:row>
      <xdr:rowOff>0</xdr:rowOff>
    </xdr:to>
    <xdr:pic>
      <xdr:nvPicPr>
        <xdr:cNvPr id="2" name="Imagen 1" descr="ut.jpg"/>
        <xdr:cNvPicPr>
          <a:picLocks noChangeAspect="1" noChangeArrowheads="1"/>
        </xdr:cNvPicPr>
      </xdr:nvPicPr>
      <xdr:blipFill>
        <a:blip xmlns:r="http://schemas.openxmlformats.org/officeDocument/2006/relationships" r:embed="rId1" cstate="print"/>
        <a:srcRect/>
        <a:stretch>
          <a:fillRect/>
        </a:stretch>
      </xdr:blipFill>
      <xdr:spPr bwMode="auto">
        <a:xfrm>
          <a:off x="57150" y="28575"/>
          <a:ext cx="609600" cy="581025"/>
        </a:xfrm>
        <a:prstGeom prst="rect">
          <a:avLst/>
        </a:prstGeom>
        <a:noFill/>
        <a:ln w="9525">
          <a:noFill/>
          <a:miter lim="800000"/>
          <a:headEnd/>
          <a:tailEnd/>
        </a:ln>
      </xdr:spPr>
    </xdr:pic>
    <xdr:clientData/>
  </xdr:twoCellAnchor>
  <xdr:twoCellAnchor editAs="oneCell">
    <xdr:from>
      <xdr:col>16</xdr:col>
      <xdr:colOff>628650</xdr:colOff>
      <xdr:row>0</xdr:row>
      <xdr:rowOff>95250</xdr:rowOff>
    </xdr:from>
    <xdr:to>
      <xdr:col>18</xdr:col>
      <xdr:colOff>0</xdr:colOff>
      <xdr:row>0</xdr:row>
      <xdr:rowOff>95250</xdr:rowOff>
    </xdr:to>
    <xdr:pic>
      <xdr:nvPicPr>
        <xdr:cNvPr id="3" name="3 Imagen" descr="idead.jpg"/>
        <xdr:cNvPicPr>
          <a:picLocks noChangeAspect="1"/>
        </xdr:cNvPicPr>
      </xdr:nvPicPr>
      <xdr:blipFill>
        <a:blip xmlns:r="http://schemas.openxmlformats.org/officeDocument/2006/relationships" r:embed="rId2"/>
        <a:srcRect/>
        <a:stretch>
          <a:fillRect/>
        </a:stretch>
      </xdr:blipFill>
      <xdr:spPr bwMode="auto">
        <a:xfrm>
          <a:off x="8448675" y="95250"/>
          <a:ext cx="895350" cy="0"/>
        </a:xfrm>
        <a:prstGeom prst="rect">
          <a:avLst/>
        </a:prstGeom>
        <a:noFill/>
        <a:ln w="9525">
          <a:noFill/>
          <a:miter lim="800000"/>
          <a:headEnd/>
          <a:tailEnd/>
        </a:ln>
      </xdr:spPr>
    </xdr:pic>
    <xdr:clientData/>
  </xdr:twoCellAnchor>
  <xdr:twoCellAnchor>
    <xdr:from>
      <xdr:col>0</xdr:col>
      <xdr:colOff>57150</xdr:colOff>
      <xdr:row>0</xdr:row>
      <xdr:rowOff>28575</xdr:rowOff>
    </xdr:from>
    <xdr:to>
      <xdr:col>1</xdr:col>
      <xdr:colOff>352425</xdr:colOff>
      <xdr:row>4</xdr:row>
      <xdr:rowOff>0</xdr:rowOff>
    </xdr:to>
    <xdr:pic>
      <xdr:nvPicPr>
        <xdr:cNvPr id="4" name="Imagen 1" descr="ut.jpg"/>
        <xdr:cNvPicPr>
          <a:picLocks noChangeAspect="1" noChangeArrowheads="1"/>
        </xdr:cNvPicPr>
      </xdr:nvPicPr>
      <xdr:blipFill>
        <a:blip xmlns:r="http://schemas.openxmlformats.org/officeDocument/2006/relationships" r:embed="rId1" cstate="print"/>
        <a:srcRect/>
        <a:stretch>
          <a:fillRect/>
        </a:stretch>
      </xdr:blipFill>
      <xdr:spPr bwMode="auto">
        <a:xfrm>
          <a:off x="57150" y="28575"/>
          <a:ext cx="600075" cy="581025"/>
        </a:xfrm>
        <a:prstGeom prst="rect">
          <a:avLst/>
        </a:prstGeom>
        <a:noFill/>
        <a:ln w="9525">
          <a:noFill/>
          <a:miter lim="800000"/>
          <a:headEnd/>
          <a:tailEnd/>
        </a:ln>
      </xdr:spPr>
    </xdr:pic>
    <xdr:clientData/>
  </xdr:twoCellAnchor>
  <xdr:twoCellAnchor editAs="oneCell">
    <xdr:from>
      <xdr:col>16</xdr:col>
      <xdr:colOff>628650</xdr:colOff>
      <xdr:row>0</xdr:row>
      <xdr:rowOff>95250</xdr:rowOff>
    </xdr:from>
    <xdr:to>
      <xdr:col>18</xdr:col>
      <xdr:colOff>57150</xdr:colOff>
      <xdr:row>0</xdr:row>
      <xdr:rowOff>95250</xdr:rowOff>
    </xdr:to>
    <xdr:pic>
      <xdr:nvPicPr>
        <xdr:cNvPr id="5" name="3 Imagen" descr="idead.jpg"/>
        <xdr:cNvPicPr>
          <a:picLocks noChangeAspect="1"/>
        </xdr:cNvPicPr>
      </xdr:nvPicPr>
      <xdr:blipFill>
        <a:blip xmlns:r="http://schemas.openxmlformats.org/officeDocument/2006/relationships" r:embed="rId2"/>
        <a:srcRect/>
        <a:stretch>
          <a:fillRect/>
        </a:stretch>
      </xdr:blipFill>
      <xdr:spPr bwMode="auto">
        <a:xfrm>
          <a:off x="9067800" y="95250"/>
          <a:ext cx="895350" cy="0"/>
        </a:xfrm>
        <a:prstGeom prst="rect">
          <a:avLst/>
        </a:prstGeom>
        <a:noFill/>
        <a:ln w="9525">
          <a:noFill/>
          <a:miter lim="800000"/>
          <a:headEnd/>
          <a:tailEnd/>
        </a:ln>
      </xdr:spPr>
    </xdr:pic>
    <xdr:clientData/>
  </xdr:twoCellAnchor>
  <xdr:twoCellAnchor>
    <xdr:from>
      <xdr:col>0</xdr:col>
      <xdr:colOff>57150</xdr:colOff>
      <xdr:row>0</xdr:row>
      <xdr:rowOff>28575</xdr:rowOff>
    </xdr:from>
    <xdr:to>
      <xdr:col>1</xdr:col>
      <xdr:colOff>219075</xdr:colOff>
      <xdr:row>4</xdr:row>
      <xdr:rowOff>0</xdr:rowOff>
    </xdr:to>
    <xdr:pic>
      <xdr:nvPicPr>
        <xdr:cNvPr id="6" name="Imagen 1" descr="ut.jpg"/>
        <xdr:cNvPicPr>
          <a:picLocks noChangeAspect="1" noChangeArrowheads="1"/>
        </xdr:cNvPicPr>
      </xdr:nvPicPr>
      <xdr:blipFill>
        <a:blip xmlns:r="http://schemas.openxmlformats.org/officeDocument/2006/relationships" r:embed="rId1" cstate="print"/>
        <a:srcRect/>
        <a:stretch>
          <a:fillRect/>
        </a:stretch>
      </xdr:blipFill>
      <xdr:spPr bwMode="auto">
        <a:xfrm>
          <a:off x="57150" y="28575"/>
          <a:ext cx="466725" cy="581025"/>
        </a:xfrm>
        <a:prstGeom prst="rect">
          <a:avLst/>
        </a:prstGeom>
        <a:noFill/>
        <a:ln w="9525">
          <a:noFill/>
          <a:miter lim="800000"/>
          <a:headEnd/>
          <a:tailEnd/>
        </a:ln>
      </xdr:spPr>
    </xdr:pic>
    <xdr:clientData/>
  </xdr:twoCellAnchor>
  <xdr:twoCellAnchor editAs="oneCell">
    <xdr:from>
      <xdr:col>13</xdr:col>
      <xdr:colOff>628650</xdr:colOff>
      <xdr:row>0</xdr:row>
      <xdr:rowOff>95250</xdr:rowOff>
    </xdr:from>
    <xdr:to>
      <xdr:col>14</xdr:col>
      <xdr:colOff>552450</xdr:colOff>
      <xdr:row>0</xdr:row>
      <xdr:rowOff>95250</xdr:rowOff>
    </xdr:to>
    <xdr:pic>
      <xdr:nvPicPr>
        <xdr:cNvPr id="7" name="3 Imagen" descr="idead.jpg"/>
        <xdr:cNvPicPr>
          <a:picLocks noChangeAspect="1"/>
        </xdr:cNvPicPr>
      </xdr:nvPicPr>
      <xdr:blipFill>
        <a:blip xmlns:r="http://schemas.openxmlformats.org/officeDocument/2006/relationships" r:embed="rId2"/>
        <a:srcRect/>
        <a:stretch>
          <a:fillRect/>
        </a:stretch>
      </xdr:blipFill>
      <xdr:spPr bwMode="auto">
        <a:xfrm>
          <a:off x="7019925" y="95250"/>
          <a:ext cx="742950" cy="0"/>
        </a:xfrm>
        <a:prstGeom prst="rect">
          <a:avLst/>
        </a:prstGeom>
        <a:noFill/>
        <a:ln w="9525">
          <a:noFill/>
          <a:miter lim="800000"/>
          <a:headEnd/>
          <a:tailEnd/>
        </a:ln>
      </xdr:spPr>
    </xdr:pic>
    <xdr:clientData/>
  </xdr:twoCellAnchor>
  <xdr:twoCellAnchor>
    <xdr:from>
      <xdr:col>0</xdr:col>
      <xdr:colOff>57150</xdr:colOff>
      <xdr:row>0</xdr:row>
      <xdr:rowOff>28575</xdr:rowOff>
    </xdr:from>
    <xdr:to>
      <xdr:col>1</xdr:col>
      <xdr:colOff>314325</xdr:colOff>
      <xdr:row>4</xdr:row>
      <xdr:rowOff>0</xdr:rowOff>
    </xdr:to>
    <xdr:pic>
      <xdr:nvPicPr>
        <xdr:cNvPr id="8" name="Imagen 1" descr="ut.jpg"/>
        <xdr:cNvPicPr>
          <a:picLocks noChangeAspect="1" noChangeArrowheads="1"/>
        </xdr:cNvPicPr>
      </xdr:nvPicPr>
      <xdr:blipFill>
        <a:blip xmlns:r="http://schemas.openxmlformats.org/officeDocument/2006/relationships" r:embed="rId1" cstate="print"/>
        <a:srcRect/>
        <a:stretch>
          <a:fillRect/>
        </a:stretch>
      </xdr:blipFill>
      <xdr:spPr bwMode="auto">
        <a:xfrm>
          <a:off x="57150" y="28575"/>
          <a:ext cx="561975" cy="581025"/>
        </a:xfrm>
        <a:prstGeom prst="rect">
          <a:avLst/>
        </a:prstGeom>
        <a:noFill/>
        <a:ln w="9525">
          <a:noFill/>
          <a:miter lim="800000"/>
          <a:headEnd/>
          <a:tailEnd/>
        </a:ln>
      </xdr:spPr>
    </xdr:pic>
    <xdr:clientData/>
  </xdr:twoCellAnchor>
  <xdr:twoCellAnchor editAs="oneCell">
    <xdr:from>
      <xdr:col>14</xdr:col>
      <xdr:colOff>628650</xdr:colOff>
      <xdr:row>0</xdr:row>
      <xdr:rowOff>95250</xdr:rowOff>
    </xdr:from>
    <xdr:to>
      <xdr:col>16</xdr:col>
      <xdr:colOff>276225</xdr:colOff>
      <xdr:row>0</xdr:row>
      <xdr:rowOff>95250</xdr:rowOff>
    </xdr:to>
    <xdr:pic>
      <xdr:nvPicPr>
        <xdr:cNvPr id="9" name="3 Imagen" descr="idead.jpg"/>
        <xdr:cNvPicPr>
          <a:picLocks noChangeAspect="1"/>
        </xdr:cNvPicPr>
      </xdr:nvPicPr>
      <xdr:blipFill>
        <a:blip xmlns:r="http://schemas.openxmlformats.org/officeDocument/2006/relationships" r:embed="rId2"/>
        <a:srcRect/>
        <a:stretch>
          <a:fillRect/>
        </a:stretch>
      </xdr:blipFill>
      <xdr:spPr bwMode="auto">
        <a:xfrm>
          <a:off x="7686675" y="95250"/>
          <a:ext cx="1114425" cy="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28575</xdr:rowOff>
    </xdr:from>
    <xdr:to>
      <xdr:col>1</xdr:col>
      <xdr:colOff>352425</xdr:colOff>
      <xdr:row>4</xdr:row>
      <xdr:rowOff>0</xdr:rowOff>
    </xdr:to>
    <xdr:pic>
      <xdr:nvPicPr>
        <xdr:cNvPr id="2" name="Imagen 1" descr="ut.jpg"/>
        <xdr:cNvPicPr>
          <a:picLocks noChangeAspect="1" noChangeArrowheads="1"/>
        </xdr:cNvPicPr>
      </xdr:nvPicPr>
      <xdr:blipFill>
        <a:blip xmlns:r="http://schemas.openxmlformats.org/officeDocument/2006/relationships" r:embed="rId1" cstate="print"/>
        <a:srcRect/>
        <a:stretch>
          <a:fillRect/>
        </a:stretch>
      </xdr:blipFill>
      <xdr:spPr bwMode="auto">
        <a:xfrm>
          <a:off x="57150" y="28575"/>
          <a:ext cx="609600" cy="581025"/>
        </a:xfrm>
        <a:prstGeom prst="rect">
          <a:avLst/>
        </a:prstGeom>
        <a:noFill/>
        <a:ln w="9525">
          <a:noFill/>
          <a:miter lim="800000"/>
          <a:headEnd/>
          <a:tailEnd/>
        </a:ln>
      </xdr:spPr>
    </xdr:pic>
    <xdr:clientData/>
  </xdr:twoCellAnchor>
  <xdr:twoCellAnchor editAs="oneCell">
    <xdr:from>
      <xdr:col>16</xdr:col>
      <xdr:colOff>628650</xdr:colOff>
      <xdr:row>0</xdr:row>
      <xdr:rowOff>95250</xdr:rowOff>
    </xdr:from>
    <xdr:to>
      <xdr:col>18</xdr:col>
      <xdr:colOff>0</xdr:colOff>
      <xdr:row>0</xdr:row>
      <xdr:rowOff>95250</xdr:rowOff>
    </xdr:to>
    <xdr:pic>
      <xdr:nvPicPr>
        <xdr:cNvPr id="3" name="3 Imagen" descr="idead.jpg"/>
        <xdr:cNvPicPr>
          <a:picLocks noChangeAspect="1"/>
        </xdr:cNvPicPr>
      </xdr:nvPicPr>
      <xdr:blipFill>
        <a:blip xmlns:r="http://schemas.openxmlformats.org/officeDocument/2006/relationships" r:embed="rId2"/>
        <a:srcRect/>
        <a:stretch>
          <a:fillRect/>
        </a:stretch>
      </xdr:blipFill>
      <xdr:spPr bwMode="auto">
        <a:xfrm>
          <a:off x="8448675" y="95250"/>
          <a:ext cx="895350" cy="0"/>
        </a:xfrm>
        <a:prstGeom prst="rect">
          <a:avLst/>
        </a:prstGeom>
        <a:noFill/>
        <a:ln w="9525">
          <a:noFill/>
          <a:miter lim="800000"/>
          <a:headEnd/>
          <a:tailEnd/>
        </a:ln>
      </xdr:spPr>
    </xdr:pic>
    <xdr:clientData/>
  </xdr:twoCellAnchor>
  <xdr:twoCellAnchor>
    <xdr:from>
      <xdr:col>0</xdr:col>
      <xdr:colOff>57150</xdr:colOff>
      <xdr:row>0</xdr:row>
      <xdr:rowOff>28575</xdr:rowOff>
    </xdr:from>
    <xdr:to>
      <xdr:col>1</xdr:col>
      <xdr:colOff>352425</xdr:colOff>
      <xdr:row>4</xdr:row>
      <xdr:rowOff>0</xdr:rowOff>
    </xdr:to>
    <xdr:pic>
      <xdr:nvPicPr>
        <xdr:cNvPr id="4" name="Imagen 1" descr="ut.jpg"/>
        <xdr:cNvPicPr>
          <a:picLocks noChangeAspect="1" noChangeArrowheads="1"/>
        </xdr:cNvPicPr>
      </xdr:nvPicPr>
      <xdr:blipFill>
        <a:blip xmlns:r="http://schemas.openxmlformats.org/officeDocument/2006/relationships" r:embed="rId1" cstate="print"/>
        <a:srcRect/>
        <a:stretch>
          <a:fillRect/>
        </a:stretch>
      </xdr:blipFill>
      <xdr:spPr bwMode="auto">
        <a:xfrm>
          <a:off x="57150" y="28575"/>
          <a:ext cx="600075" cy="581025"/>
        </a:xfrm>
        <a:prstGeom prst="rect">
          <a:avLst/>
        </a:prstGeom>
        <a:noFill/>
        <a:ln w="9525">
          <a:noFill/>
          <a:miter lim="800000"/>
          <a:headEnd/>
          <a:tailEnd/>
        </a:ln>
      </xdr:spPr>
    </xdr:pic>
    <xdr:clientData/>
  </xdr:twoCellAnchor>
  <xdr:twoCellAnchor editAs="oneCell">
    <xdr:from>
      <xdr:col>16</xdr:col>
      <xdr:colOff>628650</xdr:colOff>
      <xdr:row>0</xdr:row>
      <xdr:rowOff>95250</xdr:rowOff>
    </xdr:from>
    <xdr:to>
      <xdr:col>18</xdr:col>
      <xdr:colOff>57150</xdr:colOff>
      <xdr:row>0</xdr:row>
      <xdr:rowOff>95250</xdr:rowOff>
    </xdr:to>
    <xdr:pic>
      <xdr:nvPicPr>
        <xdr:cNvPr id="5" name="3 Imagen" descr="idead.jpg"/>
        <xdr:cNvPicPr>
          <a:picLocks noChangeAspect="1"/>
        </xdr:cNvPicPr>
      </xdr:nvPicPr>
      <xdr:blipFill>
        <a:blip xmlns:r="http://schemas.openxmlformats.org/officeDocument/2006/relationships" r:embed="rId2"/>
        <a:srcRect/>
        <a:stretch>
          <a:fillRect/>
        </a:stretch>
      </xdr:blipFill>
      <xdr:spPr bwMode="auto">
        <a:xfrm>
          <a:off x="9067800" y="95250"/>
          <a:ext cx="895350" cy="0"/>
        </a:xfrm>
        <a:prstGeom prst="rect">
          <a:avLst/>
        </a:prstGeom>
        <a:noFill/>
        <a:ln w="9525">
          <a:noFill/>
          <a:miter lim="800000"/>
          <a:headEnd/>
          <a:tailEnd/>
        </a:ln>
      </xdr:spPr>
    </xdr:pic>
    <xdr:clientData/>
  </xdr:twoCellAnchor>
  <xdr:twoCellAnchor>
    <xdr:from>
      <xdr:col>0</xdr:col>
      <xdr:colOff>57150</xdr:colOff>
      <xdr:row>0</xdr:row>
      <xdr:rowOff>28575</xdr:rowOff>
    </xdr:from>
    <xdr:to>
      <xdr:col>1</xdr:col>
      <xdr:colOff>219075</xdr:colOff>
      <xdr:row>4</xdr:row>
      <xdr:rowOff>0</xdr:rowOff>
    </xdr:to>
    <xdr:pic>
      <xdr:nvPicPr>
        <xdr:cNvPr id="6" name="Imagen 1" descr="ut.jpg"/>
        <xdr:cNvPicPr>
          <a:picLocks noChangeAspect="1" noChangeArrowheads="1"/>
        </xdr:cNvPicPr>
      </xdr:nvPicPr>
      <xdr:blipFill>
        <a:blip xmlns:r="http://schemas.openxmlformats.org/officeDocument/2006/relationships" r:embed="rId1" cstate="print"/>
        <a:srcRect/>
        <a:stretch>
          <a:fillRect/>
        </a:stretch>
      </xdr:blipFill>
      <xdr:spPr bwMode="auto">
        <a:xfrm>
          <a:off x="57150" y="28575"/>
          <a:ext cx="466725" cy="581025"/>
        </a:xfrm>
        <a:prstGeom prst="rect">
          <a:avLst/>
        </a:prstGeom>
        <a:noFill/>
        <a:ln w="9525">
          <a:noFill/>
          <a:miter lim="800000"/>
          <a:headEnd/>
          <a:tailEnd/>
        </a:ln>
      </xdr:spPr>
    </xdr:pic>
    <xdr:clientData/>
  </xdr:twoCellAnchor>
  <xdr:twoCellAnchor editAs="oneCell">
    <xdr:from>
      <xdr:col>13</xdr:col>
      <xdr:colOff>628650</xdr:colOff>
      <xdr:row>0</xdr:row>
      <xdr:rowOff>95250</xdr:rowOff>
    </xdr:from>
    <xdr:to>
      <xdr:col>14</xdr:col>
      <xdr:colOff>552450</xdr:colOff>
      <xdr:row>0</xdr:row>
      <xdr:rowOff>95250</xdr:rowOff>
    </xdr:to>
    <xdr:pic>
      <xdr:nvPicPr>
        <xdr:cNvPr id="7" name="3 Imagen" descr="idead.jpg"/>
        <xdr:cNvPicPr>
          <a:picLocks noChangeAspect="1"/>
        </xdr:cNvPicPr>
      </xdr:nvPicPr>
      <xdr:blipFill>
        <a:blip xmlns:r="http://schemas.openxmlformats.org/officeDocument/2006/relationships" r:embed="rId2"/>
        <a:srcRect/>
        <a:stretch>
          <a:fillRect/>
        </a:stretch>
      </xdr:blipFill>
      <xdr:spPr bwMode="auto">
        <a:xfrm>
          <a:off x="7019925" y="95250"/>
          <a:ext cx="742950" cy="0"/>
        </a:xfrm>
        <a:prstGeom prst="rect">
          <a:avLst/>
        </a:prstGeom>
        <a:noFill/>
        <a:ln w="9525">
          <a:noFill/>
          <a:miter lim="800000"/>
          <a:headEnd/>
          <a:tailEnd/>
        </a:ln>
      </xdr:spPr>
    </xdr:pic>
    <xdr:clientData/>
  </xdr:twoCellAnchor>
  <xdr:twoCellAnchor>
    <xdr:from>
      <xdr:col>0</xdr:col>
      <xdr:colOff>57150</xdr:colOff>
      <xdr:row>0</xdr:row>
      <xdr:rowOff>28575</xdr:rowOff>
    </xdr:from>
    <xdr:to>
      <xdr:col>1</xdr:col>
      <xdr:colOff>314325</xdr:colOff>
      <xdr:row>4</xdr:row>
      <xdr:rowOff>0</xdr:rowOff>
    </xdr:to>
    <xdr:pic>
      <xdr:nvPicPr>
        <xdr:cNvPr id="8" name="Imagen 1" descr="ut.jpg"/>
        <xdr:cNvPicPr>
          <a:picLocks noChangeAspect="1" noChangeArrowheads="1"/>
        </xdr:cNvPicPr>
      </xdr:nvPicPr>
      <xdr:blipFill>
        <a:blip xmlns:r="http://schemas.openxmlformats.org/officeDocument/2006/relationships" r:embed="rId1" cstate="print"/>
        <a:srcRect/>
        <a:stretch>
          <a:fillRect/>
        </a:stretch>
      </xdr:blipFill>
      <xdr:spPr bwMode="auto">
        <a:xfrm>
          <a:off x="57150" y="28575"/>
          <a:ext cx="561975" cy="581025"/>
        </a:xfrm>
        <a:prstGeom prst="rect">
          <a:avLst/>
        </a:prstGeom>
        <a:noFill/>
        <a:ln w="9525">
          <a:noFill/>
          <a:miter lim="800000"/>
          <a:headEnd/>
          <a:tailEnd/>
        </a:ln>
      </xdr:spPr>
    </xdr:pic>
    <xdr:clientData/>
  </xdr:twoCellAnchor>
  <xdr:twoCellAnchor editAs="oneCell">
    <xdr:from>
      <xdr:col>14</xdr:col>
      <xdr:colOff>628650</xdr:colOff>
      <xdr:row>0</xdr:row>
      <xdr:rowOff>95250</xdr:rowOff>
    </xdr:from>
    <xdr:to>
      <xdr:col>16</xdr:col>
      <xdr:colOff>276225</xdr:colOff>
      <xdr:row>0</xdr:row>
      <xdr:rowOff>95250</xdr:rowOff>
    </xdr:to>
    <xdr:pic>
      <xdr:nvPicPr>
        <xdr:cNvPr id="9" name="3 Imagen" descr="idead.jpg"/>
        <xdr:cNvPicPr>
          <a:picLocks noChangeAspect="1"/>
        </xdr:cNvPicPr>
      </xdr:nvPicPr>
      <xdr:blipFill>
        <a:blip xmlns:r="http://schemas.openxmlformats.org/officeDocument/2006/relationships" r:embed="rId2"/>
        <a:srcRect/>
        <a:stretch>
          <a:fillRect/>
        </a:stretch>
      </xdr:blipFill>
      <xdr:spPr bwMode="auto">
        <a:xfrm>
          <a:off x="7686675" y="95250"/>
          <a:ext cx="1114425" cy="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28575</xdr:rowOff>
    </xdr:from>
    <xdr:to>
      <xdr:col>1</xdr:col>
      <xdr:colOff>352425</xdr:colOff>
      <xdr:row>4</xdr:row>
      <xdr:rowOff>0</xdr:rowOff>
    </xdr:to>
    <xdr:pic>
      <xdr:nvPicPr>
        <xdr:cNvPr id="2" name="Imagen 1" descr="ut.jpg"/>
        <xdr:cNvPicPr>
          <a:picLocks noChangeAspect="1" noChangeArrowheads="1"/>
        </xdr:cNvPicPr>
      </xdr:nvPicPr>
      <xdr:blipFill>
        <a:blip xmlns:r="http://schemas.openxmlformats.org/officeDocument/2006/relationships" r:embed="rId1" cstate="print"/>
        <a:srcRect/>
        <a:stretch>
          <a:fillRect/>
        </a:stretch>
      </xdr:blipFill>
      <xdr:spPr bwMode="auto">
        <a:xfrm>
          <a:off x="57150" y="28575"/>
          <a:ext cx="609600" cy="581025"/>
        </a:xfrm>
        <a:prstGeom prst="rect">
          <a:avLst/>
        </a:prstGeom>
        <a:noFill/>
        <a:ln w="9525">
          <a:noFill/>
          <a:miter lim="800000"/>
          <a:headEnd/>
          <a:tailEnd/>
        </a:ln>
      </xdr:spPr>
    </xdr:pic>
    <xdr:clientData/>
  </xdr:twoCellAnchor>
  <xdr:twoCellAnchor editAs="oneCell">
    <xdr:from>
      <xdr:col>16</xdr:col>
      <xdr:colOff>628650</xdr:colOff>
      <xdr:row>0</xdr:row>
      <xdr:rowOff>95250</xdr:rowOff>
    </xdr:from>
    <xdr:to>
      <xdr:col>17</xdr:col>
      <xdr:colOff>895350</xdr:colOff>
      <xdr:row>0</xdr:row>
      <xdr:rowOff>95250</xdr:rowOff>
    </xdr:to>
    <xdr:pic>
      <xdr:nvPicPr>
        <xdr:cNvPr id="3" name="3 Imagen" descr="idead.jpg"/>
        <xdr:cNvPicPr>
          <a:picLocks noChangeAspect="1"/>
        </xdr:cNvPicPr>
      </xdr:nvPicPr>
      <xdr:blipFill>
        <a:blip xmlns:r="http://schemas.openxmlformats.org/officeDocument/2006/relationships" r:embed="rId2"/>
        <a:srcRect/>
        <a:stretch>
          <a:fillRect/>
        </a:stretch>
      </xdr:blipFill>
      <xdr:spPr bwMode="auto">
        <a:xfrm>
          <a:off x="8448675" y="95250"/>
          <a:ext cx="895350" cy="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142874</xdr:rowOff>
    </xdr:from>
    <xdr:to>
      <xdr:col>0</xdr:col>
      <xdr:colOff>693399</xdr:colOff>
      <xdr:row>3</xdr:row>
      <xdr:rowOff>130968</xdr:rowOff>
    </xdr:to>
    <xdr:pic>
      <xdr:nvPicPr>
        <xdr:cNvPr id="2" name="Picture 1" descr="logo_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2874"/>
          <a:ext cx="598149" cy="616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142874</xdr:rowOff>
    </xdr:from>
    <xdr:to>
      <xdr:col>0</xdr:col>
      <xdr:colOff>693399</xdr:colOff>
      <xdr:row>3</xdr:row>
      <xdr:rowOff>188118</xdr:rowOff>
    </xdr:to>
    <xdr:pic>
      <xdr:nvPicPr>
        <xdr:cNvPr id="2" name="Picture 1" descr="logo_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2874"/>
          <a:ext cx="598149" cy="616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142874</xdr:rowOff>
    </xdr:from>
    <xdr:to>
      <xdr:col>0</xdr:col>
      <xdr:colOff>693399</xdr:colOff>
      <xdr:row>3</xdr:row>
      <xdr:rowOff>188118</xdr:rowOff>
    </xdr:to>
    <xdr:pic>
      <xdr:nvPicPr>
        <xdr:cNvPr id="2" name="Picture 1" descr="logo_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2874"/>
          <a:ext cx="598149" cy="673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AMMESRGARAVITO@G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AMMESRGARAVITO@G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AMMESRGARAVITO@GMAIL.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HAMMESRGARAVITO@GMAIL.COM"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hyperlink" Target="mailto:HAMMESRGARAVITO@GMAIL.COM" TargetMode="Externa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mailto:HAMMESRGARAVITO@GMAIL.COM"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7"/>
  <sheetViews>
    <sheetView topLeftCell="A13" workbookViewId="0">
      <selection activeCell="O39" sqref="O39"/>
    </sheetView>
  </sheetViews>
  <sheetFormatPr baseColWidth="10" defaultRowHeight="14.25" x14ac:dyDescent="0.2"/>
  <cols>
    <col min="1" max="1" width="4.5703125" style="5" customWidth="1"/>
    <col min="2" max="2" width="13.28515625" style="5" customWidth="1"/>
    <col min="3" max="3" width="30.28515625" style="5" customWidth="1"/>
    <col min="4" max="6" width="4" style="5" customWidth="1"/>
    <col min="7" max="7" width="4.42578125" style="5" customWidth="1"/>
    <col min="8" max="9" width="3.85546875" style="5" customWidth="1"/>
    <col min="10" max="10" width="5.42578125" style="5" customWidth="1"/>
    <col min="11" max="11" width="5" style="5" customWidth="1"/>
    <col min="12" max="12" width="5.42578125" style="5" customWidth="1"/>
    <col min="13" max="13" width="7.7109375" style="5" customWidth="1"/>
    <col min="14" max="14" width="10" style="5" customWidth="1"/>
    <col min="15" max="15" width="9.42578125" style="5" customWidth="1"/>
    <col min="16" max="16" width="11.28515625" style="5" customWidth="1"/>
    <col min="17" max="16384" width="11.42578125" style="5"/>
  </cols>
  <sheetData>
    <row r="1" spans="1:16" s="4" customFormat="1" ht="12" x14ac:dyDescent="0.2">
      <c r="A1" s="1" t="s">
        <v>21</v>
      </c>
      <c r="B1" s="1"/>
      <c r="C1" s="1"/>
      <c r="D1" s="1"/>
      <c r="E1" s="1"/>
      <c r="F1" s="1"/>
      <c r="G1" s="1"/>
      <c r="H1" s="1"/>
      <c r="I1" s="1"/>
      <c r="J1" s="1"/>
      <c r="K1" s="1"/>
      <c r="L1" s="1"/>
      <c r="M1" s="1"/>
      <c r="N1" s="1"/>
      <c r="O1" s="3"/>
      <c r="P1" s="3"/>
    </row>
    <row r="2" spans="1:16" s="4" customFormat="1" ht="12" x14ac:dyDescent="0.2">
      <c r="A2" s="1" t="s">
        <v>22</v>
      </c>
      <c r="B2" s="1"/>
      <c r="C2" s="1"/>
      <c r="D2" s="1"/>
      <c r="E2" s="1"/>
      <c r="F2" s="1"/>
      <c r="G2" s="1"/>
      <c r="H2" s="1"/>
      <c r="I2" s="1"/>
      <c r="J2" s="1"/>
      <c r="K2" s="1"/>
      <c r="L2" s="1"/>
      <c r="M2" s="1"/>
      <c r="N2" s="1"/>
      <c r="O2" s="3"/>
      <c r="P2" s="3"/>
    </row>
    <row r="3" spans="1:16" s="4" customFormat="1" ht="12" x14ac:dyDescent="0.2">
      <c r="A3" s="1" t="s">
        <v>20</v>
      </c>
      <c r="B3" s="1"/>
      <c r="C3" s="1"/>
      <c r="D3" s="1"/>
      <c r="E3" s="1"/>
      <c r="F3" s="1"/>
      <c r="G3" s="1"/>
      <c r="H3" s="1"/>
      <c r="I3" s="1"/>
      <c r="J3" s="1"/>
      <c r="K3" s="1"/>
      <c r="L3" s="1"/>
      <c r="M3" s="1"/>
      <c r="N3" s="1"/>
      <c r="O3" s="3"/>
      <c r="P3" s="3"/>
    </row>
    <row r="4" spans="1:16" s="4" customFormat="1" ht="12" x14ac:dyDescent="0.2">
      <c r="A4" s="2" t="s">
        <v>27</v>
      </c>
      <c r="B4" s="2"/>
      <c r="C4" s="2"/>
      <c r="D4" s="2"/>
      <c r="E4" s="2"/>
      <c r="F4" s="2"/>
      <c r="G4" s="2"/>
      <c r="H4" s="2"/>
      <c r="I4" s="2"/>
      <c r="J4" s="2" t="s">
        <v>153</v>
      </c>
      <c r="K4" s="2"/>
      <c r="L4" s="2"/>
      <c r="M4" s="2"/>
      <c r="N4" s="2"/>
      <c r="O4" s="3"/>
      <c r="P4" s="3"/>
    </row>
    <row r="5" spans="1:16" s="56" customFormat="1" ht="12.75" x14ac:dyDescent="0.2">
      <c r="A5" s="56" t="s">
        <v>0</v>
      </c>
      <c r="C5" s="57" t="s">
        <v>54</v>
      </c>
      <c r="D5" s="58"/>
      <c r="E5" s="56" t="s">
        <v>55</v>
      </c>
      <c r="G5" s="178">
        <v>9</v>
      </c>
      <c r="H5" s="179"/>
      <c r="J5" s="59" t="s">
        <v>6</v>
      </c>
      <c r="L5" s="60"/>
      <c r="M5" s="180" t="s">
        <v>56</v>
      </c>
      <c r="N5" s="180"/>
      <c r="O5" s="180"/>
    </row>
    <row r="6" spans="1:16" s="56" customFormat="1" ht="3.75" customHeight="1" x14ac:dyDescent="0.2">
      <c r="C6" s="61"/>
      <c r="D6" s="58"/>
      <c r="L6" s="60"/>
      <c r="M6" s="60"/>
      <c r="N6" s="62"/>
      <c r="O6" s="62"/>
    </row>
    <row r="7" spans="1:16" s="56" customFormat="1" ht="22.5" x14ac:dyDescent="0.2">
      <c r="A7" s="56" t="s">
        <v>7</v>
      </c>
      <c r="C7" s="63" t="s">
        <v>57</v>
      </c>
      <c r="D7" s="58"/>
      <c r="E7" s="56" t="s">
        <v>1</v>
      </c>
      <c r="G7" s="178">
        <v>1</v>
      </c>
      <c r="H7" s="179"/>
      <c r="J7" s="59" t="s">
        <v>2</v>
      </c>
      <c r="L7" s="60"/>
      <c r="M7" s="178">
        <v>79317934</v>
      </c>
      <c r="N7" s="181"/>
      <c r="O7" s="179"/>
    </row>
    <row r="8" spans="1:16" s="56" customFormat="1" ht="3.75" customHeight="1" x14ac:dyDescent="0.2">
      <c r="C8" s="61"/>
      <c r="D8" s="58"/>
      <c r="L8" s="60"/>
      <c r="M8" s="60"/>
      <c r="N8" s="62"/>
      <c r="O8" s="62"/>
    </row>
    <row r="9" spans="1:16" s="56" customFormat="1" ht="12.75" x14ac:dyDescent="0.2">
      <c r="A9" s="56" t="s">
        <v>8</v>
      </c>
      <c r="C9" s="64" t="s">
        <v>58</v>
      </c>
      <c r="D9" s="58"/>
      <c r="E9" s="60" t="s">
        <v>14</v>
      </c>
      <c r="H9" s="65">
        <v>23</v>
      </c>
      <c r="J9" s="59" t="s">
        <v>3</v>
      </c>
      <c r="L9" s="60"/>
      <c r="M9" s="65">
        <v>3752127</v>
      </c>
      <c r="N9" s="66" t="s">
        <v>15</v>
      </c>
      <c r="O9" s="68">
        <v>3124291921</v>
      </c>
    </row>
    <row r="10" spans="1:16" s="56" customFormat="1" ht="4.5" customHeight="1" x14ac:dyDescent="0.2">
      <c r="C10" s="61"/>
      <c r="D10" s="58"/>
      <c r="L10" s="60"/>
      <c r="M10" s="60"/>
      <c r="N10" s="62"/>
      <c r="O10" s="62"/>
    </row>
    <row r="11" spans="1:16" s="56" customFormat="1" ht="15" x14ac:dyDescent="0.25">
      <c r="A11" s="56" t="s">
        <v>24</v>
      </c>
      <c r="C11" s="67" t="s">
        <v>59</v>
      </c>
      <c r="D11" s="58"/>
      <c r="J11" s="59" t="s">
        <v>4</v>
      </c>
      <c r="L11" s="60"/>
      <c r="M11" s="183" t="s">
        <v>60</v>
      </c>
      <c r="N11" s="184"/>
      <c r="O11" s="185"/>
    </row>
    <row r="12" spans="1:16" ht="4.5" customHeight="1" x14ac:dyDescent="0.25">
      <c r="C12" s="7"/>
      <c r="D12" s="8"/>
      <c r="K12" s="9"/>
      <c r="M12" s="10"/>
      <c r="N12" s="10"/>
      <c r="O12" s="11"/>
      <c r="P12" s="11"/>
    </row>
    <row r="13" spans="1:16" ht="4.5" customHeight="1" x14ac:dyDescent="0.2"/>
    <row r="14" spans="1:16" s="12" customFormat="1" ht="33.75" customHeight="1" x14ac:dyDescent="0.25">
      <c r="A14" s="187" t="s">
        <v>5</v>
      </c>
      <c r="B14" s="187" t="s">
        <v>19</v>
      </c>
      <c r="C14" s="187" t="s">
        <v>13</v>
      </c>
      <c r="D14" s="182" t="s">
        <v>18</v>
      </c>
      <c r="E14" s="182"/>
      <c r="F14" s="182"/>
      <c r="G14" s="182"/>
      <c r="H14" s="182"/>
      <c r="I14" s="188" t="s">
        <v>30</v>
      </c>
      <c r="J14" s="182">
        <v>0.6</v>
      </c>
      <c r="K14" s="187" t="s">
        <v>10</v>
      </c>
      <c r="L14" s="182">
        <v>0.4</v>
      </c>
      <c r="M14" s="182" t="s">
        <v>25</v>
      </c>
      <c r="N14" s="42" t="s">
        <v>11</v>
      </c>
      <c r="O14" s="182" t="s">
        <v>26</v>
      </c>
      <c r="P14" s="182" t="s">
        <v>17</v>
      </c>
    </row>
    <row r="15" spans="1:16" s="14" customFormat="1" ht="13.5" customHeight="1" x14ac:dyDescent="0.2">
      <c r="A15" s="187"/>
      <c r="B15" s="187"/>
      <c r="C15" s="187"/>
      <c r="D15" s="13">
        <v>1</v>
      </c>
      <c r="E15" s="13">
        <v>2</v>
      </c>
      <c r="F15" s="13">
        <v>3</v>
      </c>
      <c r="G15" s="13">
        <v>4</v>
      </c>
      <c r="H15" s="13">
        <v>5</v>
      </c>
      <c r="I15" s="189"/>
      <c r="J15" s="182"/>
      <c r="K15" s="187"/>
      <c r="L15" s="182"/>
      <c r="M15" s="182"/>
      <c r="N15" s="41" t="s">
        <v>9</v>
      </c>
      <c r="O15" s="182"/>
      <c r="P15" s="182"/>
    </row>
    <row r="16" spans="1:16" s="4" customFormat="1" ht="12.75" x14ac:dyDescent="0.2">
      <c r="A16" s="15">
        <v>1</v>
      </c>
      <c r="B16" s="111">
        <v>83401612010</v>
      </c>
      <c r="C16" s="112" t="s">
        <v>31</v>
      </c>
      <c r="D16" s="91">
        <v>4.5999999999999996</v>
      </c>
      <c r="E16" s="91">
        <f>D16-0.3</f>
        <v>4.3</v>
      </c>
      <c r="F16" s="91">
        <f>D16+0.3</f>
        <v>4.8999999999999995</v>
      </c>
      <c r="G16" s="91">
        <f>D16</f>
        <v>4.5999999999999996</v>
      </c>
      <c r="H16" s="91">
        <v>3.7</v>
      </c>
      <c r="I16" s="92">
        <f>SUM(D16:H16)/5</f>
        <v>4.42</v>
      </c>
      <c r="J16" s="93">
        <f>I16*60%</f>
        <v>2.6519999999999997</v>
      </c>
      <c r="K16" s="94">
        <f>(E16+F16+G16+H16+I16)/5</f>
        <v>4.3840000000000003</v>
      </c>
      <c r="L16" s="95">
        <f>K16*40%</f>
        <v>1.7536000000000003</v>
      </c>
      <c r="M16" s="92">
        <f>J16+L16</f>
        <v>4.4055999999999997</v>
      </c>
      <c r="N16" s="17"/>
      <c r="O16" s="16"/>
      <c r="P16" s="18"/>
    </row>
    <row r="17" spans="1:16" s="4" customFormat="1" ht="12.75" x14ac:dyDescent="0.2">
      <c r="A17" s="15">
        <v>2</v>
      </c>
      <c r="B17" s="111">
        <v>83400032010</v>
      </c>
      <c r="C17" s="112" t="s">
        <v>32</v>
      </c>
      <c r="D17" s="91">
        <v>4.3</v>
      </c>
      <c r="E17" s="91">
        <f t="shared" ref="E17:E38" si="0">D17-0.3</f>
        <v>4</v>
      </c>
      <c r="F17" s="91">
        <f t="shared" ref="F17:F38" si="1">D17+0.3</f>
        <v>4.5999999999999996</v>
      </c>
      <c r="G17" s="91">
        <f t="shared" ref="G17:G38" si="2">D17</f>
        <v>4.3</v>
      </c>
      <c r="H17" s="91">
        <v>4.5</v>
      </c>
      <c r="I17" s="92">
        <f t="shared" ref="I17:I23" si="3">SUM(D17:H17)/5</f>
        <v>4.34</v>
      </c>
      <c r="J17" s="93">
        <f t="shared" ref="J17:J23" si="4">I17*60%</f>
        <v>2.6039999999999996</v>
      </c>
      <c r="K17" s="94">
        <f t="shared" ref="K17:K38" si="5">(E17+F17+G17+H17+I17)/5</f>
        <v>4.3479999999999999</v>
      </c>
      <c r="L17" s="95">
        <f t="shared" ref="L17:L23" si="6">K17*40%</f>
        <v>1.7392000000000001</v>
      </c>
      <c r="M17" s="92">
        <f t="shared" ref="M17:M23" si="7">J17+L17</f>
        <v>4.3431999999999995</v>
      </c>
      <c r="N17" s="17"/>
      <c r="O17" s="16"/>
      <c r="P17" s="18"/>
    </row>
    <row r="18" spans="1:16" s="4" customFormat="1" ht="12.75" x14ac:dyDescent="0.2">
      <c r="A18" s="15">
        <v>3</v>
      </c>
      <c r="B18" s="111">
        <v>83400062010</v>
      </c>
      <c r="C18" s="112" t="s">
        <v>33</v>
      </c>
      <c r="D18" s="91">
        <v>4.9000000000000004</v>
      </c>
      <c r="E18" s="91">
        <v>4.9000000000000004</v>
      </c>
      <c r="F18" s="91">
        <v>4.9000000000000004</v>
      </c>
      <c r="G18" s="91">
        <f t="shared" si="2"/>
        <v>4.9000000000000004</v>
      </c>
      <c r="H18" s="91">
        <v>4.9000000000000004</v>
      </c>
      <c r="I18" s="92">
        <f t="shared" si="3"/>
        <v>4.9000000000000004</v>
      </c>
      <c r="J18" s="93">
        <f t="shared" si="4"/>
        <v>2.94</v>
      </c>
      <c r="K18" s="94">
        <f t="shared" si="5"/>
        <v>4.9000000000000004</v>
      </c>
      <c r="L18" s="95">
        <f t="shared" si="6"/>
        <v>1.9600000000000002</v>
      </c>
      <c r="M18" s="92">
        <f t="shared" si="7"/>
        <v>4.9000000000000004</v>
      </c>
      <c r="N18" s="17"/>
      <c r="O18" s="16"/>
      <c r="P18" s="18"/>
    </row>
    <row r="19" spans="1:16" s="4" customFormat="1" ht="12.75" x14ac:dyDescent="0.2">
      <c r="A19" s="15">
        <v>4</v>
      </c>
      <c r="B19" s="111">
        <v>83400072010</v>
      </c>
      <c r="C19" s="112" t="s">
        <v>34</v>
      </c>
      <c r="D19" s="91">
        <v>4.5</v>
      </c>
      <c r="E19" s="91">
        <f t="shared" si="0"/>
        <v>4.2</v>
      </c>
      <c r="F19" s="91">
        <f t="shared" si="1"/>
        <v>4.8</v>
      </c>
      <c r="G19" s="91">
        <f t="shared" si="2"/>
        <v>4.5</v>
      </c>
      <c r="H19" s="91">
        <v>4.5</v>
      </c>
      <c r="I19" s="92">
        <f t="shared" si="3"/>
        <v>4.5</v>
      </c>
      <c r="J19" s="93">
        <f t="shared" si="4"/>
        <v>2.6999999999999997</v>
      </c>
      <c r="K19" s="94">
        <f t="shared" si="5"/>
        <v>4.5</v>
      </c>
      <c r="L19" s="95">
        <f t="shared" si="6"/>
        <v>1.8</v>
      </c>
      <c r="M19" s="92">
        <f t="shared" si="7"/>
        <v>4.5</v>
      </c>
      <c r="N19" s="17"/>
      <c r="O19" s="16"/>
      <c r="P19" s="18"/>
    </row>
    <row r="20" spans="1:16" s="4" customFormat="1" ht="12.75" x14ac:dyDescent="0.2">
      <c r="A20" s="15">
        <v>5</v>
      </c>
      <c r="B20" s="111">
        <v>83401512010</v>
      </c>
      <c r="C20" s="112" t="s">
        <v>35</v>
      </c>
      <c r="D20" s="91">
        <v>4.8</v>
      </c>
      <c r="E20" s="91">
        <f t="shared" si="0"/>
        <v>4.5</v>
      </c>
      <c r="F20" s="91">
        <f t="shared" si="1"/>
        <v>5.0999999999999996</v>
      </c>
      <c r="G20" s="91">
        <f t="shared" si="2"/>
        <v>4.8</v>
      </c>
      <c r="H20" s="96">
        <v>4.5</v>
      </c>
      <c r="I20" s="92">
        <f t="shared" si="3"/>
        <v>4.74</v>
      </c>
      <c r="J20" s="93">
        <f t="shared" si="4"/>
        <v>2.8439999999999999</v>
      </c>
      <c r="K20" s="94">
        <f t="shared" si="5"/>
        <v>4.7279999999999998</v>
      </c>
      <c r="L20" s="95">
        <f t="shared" si="6"/>
        <v>1.8912</v>
      </c>
      <c r="M20" s="92">
        <f t="shared" si="7"/>
        <v>4.7351999999999999</v>
      </c>
      <c r="N20" s="17"/>
      <c r="O20" s="16"/>
      <c r="P20" s="18"/>
    </row>
    <row r="21" spans="1:16" s="4" customFormat="1" ht="12" customHeight="1" x14ac:dyDescent="0.2">
      <c r="A21" s="15">
        <v>6</v>
      </c>
      <c r="B21" s="111">
        <v>83401092010</v>
      </c>
      <c r="C21" s="112" t="s">
        <v>36</v>
      </c>
      <c r="D21" s="91">
        <v>4.7</v>
      </c>
      <c r="E21" s="91">
        <f t="shared" si="0"/>
        <v>4.4000000000000004</v>
      </c>
      <c r="F21" s="91">
        <f t="shared" si="1"/>
        <v>5</v>
      </c>
      <c r="G21" s="91">
        <f t="shared" si="2"/>
        <v>4.7</v>
      </c>
      <c r="H21" s="96">
        <v>4.5999999999999996</v>
      </c>
      <c r="I21" s="92">
        <f t="shared" si="3"/>
        <v>4.68</v>
      </c>
      <c r="J21" s="93">
        <f t="shared" si="4"/>
        <v>2.8079999999999998</v>
      </c>
      <c r="K21" s="94">
        <f t="shared" si="5"/>
        <v>4.6760000000000002</v>
      </c>
      <c r="L21" s="95">
        <f t="shared" si="6"/>
        <v>1.8704000000000001</v>
      </c>
      <c r="M21" s="92">
        <f t="shared" si="7"/>
        <v>4.6783999999999999</v>
      </c>
      <c r="N21" s="17"/>
      <c r="O21" s="16"/>
      <c r="P21" s="18"/>
    </row>
    <row r="22" spans="1:16" s="4" customFormat="1" ht="12.75" x14ac:dyDescent="0.2">
      <c r="A22" s="15">
        <v>7</v>
      </c>
      <c r="B22" s="111">
        <v>83450012006</v>
      </c>
      <c r="C22" s="112" t="s">
        <v>37</v>
      </c>
      <c r="D22" s="91">
        <v>0</v>
      </c>
      <c r="E22" s="91">
        <v>0</v>
      </c>
      <c r="F22" s="91">
        <v>0</v>
      </c>
      <c r="G22" s="91">
        <v>0</v>
      </c>
      <c r="H22" s="91">
        <v>0</v>
      </c>
      <c r="I22" s="92">
        <f t="shared" si="3"/>
        <v>0</v>
      </c>
      <c r="J22" s="93">
        <f t="shared" si="4"/>
        <v>0</v>
      </c>
      <c r="K22" s="91">
        <v>0</v>
      </c>
      <c r="L22" s="95">
        <f t="shared" si="6"/>
        <v>0</v>
      </c>
      <c r="M22" s="92">
        <f t="shared" si="7"/>
        <v>0</v>
      </c>
      <c r="N22" s="17"/>
      <c r="O22" s="16"/>
      <c r="P22" s="18"/>
    </row>
    <row r="23" spans="1:16" s="4" customFormat="1" ht="12.75" x14ac:dyDescent="0.2">
      <c r="A23" s="15">
        <v>8</v>
      </c>
      <c r="B23" s="111">
        <v>83400112010</v>
      </c>
      <c r="C23" s="112" t="s">
        <v>38</v>
      </c>
      <c r="D23" s="91">
        <v>4.5</v>
      </c>
      <c r="E23" s="91">
        <f t="shared" si="0"/>
        <v>4.2</v>
      </c>
      <c r="F23" s="91">
        <f t="shared" si="1"/>
        <v>4.8</v>
      </c>
      <c r="G23" s="91">
        <f t="shared" si="2"/>
        <v>4.5</v>
      </c>
      <c r="H23" s="91">
        <v>3.7</v>
      </c>
      <c r="I23" s="92">
        <f t="shared" si="3"/>
        <v>4.34</v>
      </c>
      <c r="J23" s="93">
        <f t="shared" si="4"/>
        <v>2.6039999999999996</v>
      </c>
      <c r="K23" s="94">
        <f t="shared" si="5"/>
        <v>4.3079999999999998</v>
      </c>
      <c r="L23" s="95">
        <f t="shared" si="6"/>
        <v>1.7232000000000001</v>
      </c>
      <c r="M23" s="92">
        <f t="shared" si="7"/>
        <v>4.3271999999999995</v>
      </c>
      <c r="N23" s="17"/>
      <c r="O23" s="16"/>
      <c r="P23" s="18"/>
    </row>
    <row r="24" spans="1:16" s="4" customFormat="1" ht="12.75" x14ac:dyDescent="0.2">
      <c r="A24" s="15">
        <v>9</v>
      </c>
      <c r="B24" s="111">
        <v>83400122010</v>
      </c>
      <c r="C24" s="112" t="s">
        <v>39</v>
      </c>
      <c r="D24" s="97">
        <v>4.5999999999999996</v>
      </c>
      <c r="E24" s="91">
        <f t="shared" si="0"/>
        <v>4.3</v>
      </c>
      <c r="F24" s="91">
        <f t="shared" si="1"/>
        <v>4.8999999999999995</v>
      </c>
      <c r="G24" s="91">
        <f t="shared" si="2"/>
        <v>4.5999999999999996</v>
      </c>
      <c r="H24" s="98">
        <v>4.5</v>
      </c>
      <c r="I24" s="92">
        <f t="shared" ref="I24:I40" si="8">SUM(D24:H24)/5</f>
        <v>4.58</v>
      </c>
      <c r="J24" s="93">
        <f t="shared" ref="J24:J40" si="9">I24*60%</f>
        <v>2.7479999999999998</v>
      </c>
      <c r="K24" s="94">
        <f t="shared" si="5"/>
        <v>4.5759999999999987</v>
      </c>
      <c r="L24" s="95">
        <f t="shared" ref="L24:L40" si="10">K24*40%</f>
        <v>1.8303999999999996</v>
      </c>
      <c r="M24" s="92">
        <f t="shared" ref="M24:M40" si="11">J24+L24</f>
        <v>4.5783999999999994</v>
      </c>
      <c r="N24" s="17"/>
      <c r="O24" s="16"/>
      <c r="P24" s="18"/>
    </row>
    <row r="25" spans="1:16" s="4" customFormat="1" ht="12.75" x14ac:dyDescent="0.2">
      <c r="A25" s="15">
        <v>10</v>
      </c>
      <c r="B25" s="111">
        <v>83400152010</v>
      </c>
      <c r="C25" s="112" t="s">
        <v>40</v>
      </c>
      <c r="D25" s="97">
        <v>4.3</v>
      </c>
      <c r="E25" s="91">
        <f t="shared" si="0"/>
        <v>4</v>
      </c>
      <c r="F25" s="91">
        <f t="shared" si="1"/>
        <v>4.5999999999999996</v>
      </c>
      <c r="G25" s="91">
        <f t="shared" si="2"/>
        <v>4.3</v>
      </c>
      <c r="H25" s="98">
        <v>3.9</v>
      </c>
      <c r="I25" s="92">
        <f t="shared" si="8"/>
        <v>4.22</v>
      </c>
      <c r="J25" s="93">
        <f t="shared" si="9"/>
        <v>2.5319999999999996</v>
      </c>
      <c r="K25" s="94">
        <f t="shared" si="5"/>
        <v>4.2039999999999988</v>
      </c>
      <c r="L25" s="95">
        <f t="shared" si="10"/>
        <v>1.6815999999999995</v>
      </c>
      <c r="M25" s="92">
        <f t="shared" si="11"/>
        <v>4.2135999999999996</v>
      </c>
      <c r="N25" s="17"/>
      <c r="O25" s="16"/>
      <c r="P25" s="18"/>
    </row>
    <row r="26" spans="1:16" s="4" customFormat="1" ht="12.75" x14ac:dyDescent="0.2">
      <c r="A26" s="15">
        <v>11</v>
      </c>
      <c r="B26" s="111">
        <v>83401132010</v>
      </c>
      <c r="C26" s="112" t="s">
        <v>41</v>
      </c>
      <c r="D26" s="97">
        <v>4.8</v>
      </c>
      <c r="E26" s="91">
        <f t="shared" si="0"/>
        <v>4.5</v>
      </c>
      <c r="F26" s="91">
        <f t="shared" si="1"/>
        <v>5.0999999999999996</v>
      </c>
      <c r="G26" s="91">
        <f t="shared" si="2"/>
        <v>4.8</v>
      </c>
      <c r="H26" s="91">
        <v>4.5</v>
      </c>
      <c r="I26" s="92">
        <f t="shared" si="8"/>
        <v>4.74</v>
      </c>
      <c r="J26" s="93">
        <f t="shared" si="9"/>
        <v>2.8439999999999999</v>
      </c>
      <c r="K26" s="94">
        <f t="shared" si="5"/>
        <v>4.7279999999999998</v>
      </c>
      <c r="L26" s="95">
        <f t="shared" si="10"/>
        <v>1.8912</v>
      </c>
      <c r="M26" s="92">
        <f t="shared" si="11"/>
        <v>4.7351999999999999</v>
      </c>
      <c r="N26" s="17"/>
      <c r="O26" s="16"/>
      <c r="P26" s="18"/>
    </row>
    <row r="27" spans="1:16" s="4" customFormat="1" ht="12" x14ac:dyDescent="0.2">
      <c r="A27" s="15">
        <v>12</v>
      </c>
      <c r="B27" s="111">
        <v>83400962010</v>
      </c>
      <c r="C27" s="112" t="s">
        <v>42</v>
      </c>
      <c r="D27" s="97">
        <v>4.5999999999999996</v>
      </c>
      <c r="E27" s="91">
        <f t="shared" si="0"/>
        <v>4.3</v>
      </c>
      <c r="F27" s="91">
        <f t="shared" si="1"/>
        <v>4.8999999999999995</v>
      </c>
      <c r="G27" s="91">
        <f t="shared" si="2"/>
        <v>4.5999999999999996</v>
      </c>
      <c r="H27" s="98">
        <v>3.9</v>
      </c>
      <c r="I27" s="92">
        <f t="shared" si="8"/>
        <v>4.4599999999999991</v>
      </c>
      <c r="J27" s="93">
        <f t="shared" si="9"/>
        <v>2.6759999999999993</v>
      </c>
      <c r="K27" s="94">
        <f t="shared" si="5"/>
        <v>4.4319999999999995</v>
      </c>
      <c r="L27" s="95">
        <f t="shared" si="10"/>
        <v>1.7727999999999999</v>
      </c>
      <c r="M27" s="92">
        <f t="shared" si="11"/>
        <v>4.4487999999999994</v>
      </c>
      <c r="N27" s="23"/>
      <c r="O27" s="22"/>
      <c r="P27" s="18"/>
    </row>
    <row r="28" spans="1:16" s="4" customFormat="1" ht="12" x14ac:dyDescent="0.2">
      <c r="A28" s="15">
        <v>13</v>
      </c>
      <c r="B28" s="111">
        <v>83401142010</v>
      </c>
      <c r="C28" s="112" t="s">
        <v>43</v>
      </c>
      <c r="D28" s="91">
        <v>4.3</v>
      </c>
      <c r="E28" s="91">
        <f t="shared" si="0"/>
        <v>4</v>
      </c>
      <c r="F28" s="91">
        <f t="shared" si="1"/>
        <v>4.5999999999999996</v>
      </c>
      <c r="G28" s="91">
        <f t="shared" si="2"/>
        <v>4.3</v>
      </c>
      <c r="H28" s="91">
        <v>3.5</v>
      </c>
      <c r="I28" s="92">
        <f t="shared" si="8"/>
        <v>4.1399999999999997</v>
      </c>
      <c r="J28" s="93">
        <f t="shared" si="9"/>
        <v>2.4839999999999995</v>
      </c>
      <c r="K28" s="94">
        <f t="shared" si="5"/>
        <v>4.1079999999999997</v>
      </c>
      <c r="L28" s="95">
        <f t="shared" si="10"/>
        <v>1.6432</v>
      </c>
      <c r="M28" s="92">
        <f t="shared" si="11"/>
        <v>4.1271999999999993</v>
      </c>
      <c r="N28" s="23"/>
      <c r="O28" s="22"/>
      <c r="P28" s="18"/>
    </row>
    <row r="29" spans="1:16" s="4" customFormat="1" ht="12" x14ac:dyDescent="0.2">
      <c r="A29" s="15">
        <v>14</v>
      </c>
      <c r="B29" s="111">
        <v>83400232010</v>
      </c>
      <c r="C29" s="112" t="s">
        <v>44</v>
      </c>
      <c r="D29" s="97">
        <v>4.8</v>
      </c>
      <c r="E29" s="91">
        <f t="shared" si="0"/>
        <v>4.5</v>
      </c>
      <c r="F29" s="91">
        <f t="shared" si="1"/>
        <v>5.0999999999999996</v>
      </c>
      <c r="G29" s="91">
        <f t="shared" si="2"/>
        <v>4.8</v>
      </c>
      <c r="H29" s="98">
        <v>4.0999999999999996</v>
      </c>
      <c r="I29" s="92">
        <f t="shared" si="8"/>
        <v>4.6599999999999993</v>
      </c>
      <c r="J29" s="93">
        <f t="shared" si="9"/>
        <v>2.7959999999999994</v>
      </c>
      <c r="K29" s="94">
        <f t="shared" si="5"/>
        <v>4.6319999999999997</v>
      </c>
      <c r="L29" s="95">
        <f t="shared" si="10"/>
        <v>1.8528</v>
      </c>
      <c r="M29" s="92">
        <f t="shared" si="11"/>
        <v>4.6487999999999996</v>
      </c>
      <c r="N29" s="23"/>
      <c r="O29" s="22"/>
      <c r="P29" s="18"/>
    </row>
    <row r="30" spans="1:16" s="4" customFormat="1" ht="12" x14ac:dyDescent="0.2">
      <c r="A30" s="15">
        <v>15</v>
      </c>
      <c r="B30" s="111">
        <v>83400242010</v>
      </c>
      <c r="C30" s="112" t="s">
        <v>45</v>
      </c>
      <c r="D30" s="97">
        <v>5</v>
      </c>
      <c r="E30" s="91">
        <v>5</v>
      </c>
      <c r="F30" s="91">
        <v>5</v>
      </c>
      <c r="G30" s="91">
        <f t="shared" si="2"/>
        <v>5</v>
      </c>
      <c r="H30" s="98">
        <v>5</v>
      </c>
      <c r="I30" s="92">
        <f t="shared" si="8"/>
        <v>5</v>
      </c>
      <c r="J30" s="93">
        <f t="shared" si="9"/>
        <v>3</v>
      </c>
      <c r="K30" s="94">
        <f t="shared" si="5"/>
        <v>5</v>
      </c>
      <c r="L30" s="95">
        <f t="shared" si="10"/>
        <v>2</v>
      </c>
      <c r="M30" s="92">
        <f t="shared" si="11"/>
        <v>5</v>
      </c>
      <c r="N30" s="23"/>
      <c r="O30" s="22"/>
      <c r="P30" s="18"/>
    </row>
    <row r="31" spans="1:16" s="4" customFormat="1" ht="12" x14ac:dyDescent="0.2">
      <c r="A31" s="15">
        <v>16</v>
      </c>
      <c r="B31" s="111">
        <v>83400272010</v>
      </c>
      <c r="C31" s="112" t="s">
        <v>46</v>
      </c>
      <c r="D31" s="91">
        <v>4.5</v>
      </c>
      <c r="E31" s="91">
        <f t="shared" si="0"/>
        <v>4.2</v>
      </c>
      <c r="F31" s="91">
        <f t="shared" si="1"/>
        <v>4.8</v>
      </c>
      <c r="G31" s="91">
        <f t="shared" si="2"/>
        <v>4.5</v>
      </c>
      <c r="H31" s="91">
        <v>4.5</v>
      </c>
      <c r="I31" s="92">
        <f t="shared" si="8"/>
        <v>4.5</v>
      </c>
      <c r="J31" s="93">
        <f t="shared" si="9"/>
        <v>2.6999999999999997</v>
      </c>
      <c r="K31" s="94">
        <f t="shared" si="5"/>
        <v>4.5</v>
      </c>
      <c r="L31" s="95">
        <f t="shared" si="10"/>
        <v>1.8</v>
      </c>
      <c r="M31" s="92">
        <f t="shared" si="11"/>
        <v>4.5</v>
      </c>
      <c r="N31" s="23"/>
      <c r="O31" s="22"/>
      <c r="P31" s="18"/>
    </row>
    <row r="32" spans="1:16" s="4" customFormat="1" ht="12" x14ac:dyDescent="0.2">
      <c r="A32" s="15">
        <v>17</v>
      </c>
      <c r="B32" s="111">
        <v>83400282010</v>
      </c>
      <c r="C32" s="112" t="s">
        <v>47</v>
      </c>
      <c r="D32" s="97">
        <v>4.5</v>
      </c>
      <c r="E32" s="91">
        <f t="shared" si="0"/>
        <v>4.2</v>
      </c>
      <c r="F32" s="91">
        <f t="shared" si="1"/>
        <v>4.8</v>
      </c>
      <c r="G32" s="91">
        <f t="shared" si="2"/>
        <v>4.5</v>
      </c>
      <c r="H32" s="97">
        <v>3.9</v>
      </c>
      <c r="I32" s="92">
        <f t="shared" si="8"/>
        <v>4.38</v>
      </c>
      <c r="J32" s="93">
        <f t="shared" si="9"/>
        <v>2.6279999999999997</v>
      </c>
      <c r="K32" s="94">
        <f t="shared" si="5"/>
        <v>4.3559999999999999</v>
      </c>
      <c r="L32" s="95">
        <f t="shared" si="10"/>
        <v>1.7423999999999999</v>
      </c>
      <c r="M32" s="92">
        <f t="shared" si="11"/>
        <v>4.3704000000000001</v>
      </c>
      <c r="N32" s="23"/>
      <c r="O32" s="22"/>
      <c r="P32" s="18"/>
    </row>
    <row r="33" spans="1:16" s="4" customFormat="1" ht="12" x14ac:dyDescent="0.2">
      <c r="A33" s="15">
        <v>18</v>
      </c>
      <c r="B33" s="111">
        <v>83400302010</v>
      </c>
      <c r="C33" s="112" t="s">
        <v>48</v>
      </c>
      <c r="D33" s="91">
        <v>4.5</v>
      </c>
      <c r="E33" s="91">
        <f t="shared" si="0"/>
        <v>4.2</v>
      </c>
      <c r="F33" s="91">
        <f t="shared" si="1"/>
        <v>4.8</v>
      </c>
      <c r="G33" s="91">
        <f t="shared" si="2"/>
        <v>4.5</v>
      </c>
      <c r="H33" s="91">
        <v>3.9</v>
      </c>
      <c r="I33" s="92">
        <f t="shared" si="8"/>
        <v>4.38</v>
      </c>
      <c r="J33" s="93">
        <f t="shared" si="9"/>
        <v>2.6279999999999997</v>
      </c>
      <c r="K33" s="94">
        <f t="shared" si="5"/>
        <v>4.3559999999999999</v>
      </c>
      <c r="L33" s="95">
        <f t="shared" si="10"/>
        <v>1.7423999999999999</v>
      </c>
      <c r="M33" s="92">
        <f t="shared" si="11"/>
        <v>4.3704000000000001</v>
      </c>
      <c r="N33" s="23"/>
      <c r="O33" s="22"/>
      <c r="P33" s="18"/>
    </row>
    <row r="34" spans="1:16" s="4" customFormat="1" ht="12" x14ac:dyDescent="0.2">
      <c r="A34" s="15">
        <v>19</v>
      </c>
      <c r="B34" s="111">
        <v>83401182010</v>
      </c>
      <c r="C34" s="112" t="s">
        <v>49</v>
      </c>
      <c r="D34" s="91">
        <v>4.3</v>
      </c>
      <c r="E34" s="91">
        <f t="shared" si="0"/>
        <v>4</v>
      </c>
      <c r="F34" s="91">
        <f t="shared" si="1"/>
        <v>4.5999999999999996</v>
      </c>
      <c r="G34" s="91">
        <f t="shared" si="2"/>
        <v>4.3</v>
      </c>
      <c r="H34" s="91">
        <v>3.5</v>
      </c>
      <c r="I34" s="92">
        <f t="shared" si="8"/>
        <v>4.1399999999999997</v>
      </c>
      <c r="J34" s="93">
        <f t="shared" si="9"/>
        <v>2.4839999999999995</v>
      </c>
      <c r="K34" s="94">
        <f t="shared" si="5"/>
        <v>4.1079999999999997</v>
      </c>
      <c r="L34" s="95">
        <f t="shared" si="10"/>
        <v>1.6432</v>
      </c>
      <c r="M34" s="92">
        <f t="shared" si="11"/>
        <v>4.1271999999999993</v>
      </c>
      <c r="N34" s="23"/>
      <c r="O34" s="22"/>
      <c r="P34" s="18"/>
    </row>
    <row r="35" spans="1:16" s="4" customFormat="1" ht="12" x14ac:dyDescent="0.2">
      <c r="A35" s="15">
        <v>20</v>
      </c>
      <c r="B35" s="111">
        <v>83401192010</v>
      </c>
      <c r="C35" s="112" t="s">
        <v>50</v>
      </c>
      <c r="D35" s="97">
        <v>4.8</v>
      </c>
      <c r="E35" s="91">
        <f t="shared" si="0"/>
        <v>4.5</v>
      </c>
      <c r="F35" s="91">
        <f t="shared" si="1"/>
        <v>5.0999999999999996</v>
      </c>
      <c r="G35" s="91">
        <f t="shared" si="2"/>
        <v>4.8</v>
      </c>
      <c r="H35" s="91">
        <v>4.5</v>
      </c>
      <c r="I35" s="92">
        <f t="shared" si="8"/>
        <v>4.74</v>
      </c>
      <c r="J35" s="93">
        <f t="shared" si="9"/>
        <v>2.8439999999999999</v>
      </c>
      <c r="K35" s="94">
        <f t="shared" si="5"/>
        <v>4.7279999999999998</v>
      </c>
      <c r="L35" s="95">
        <f t="shared" si="10"/>
        <v>1.8912</v>
      </c>
      <c r="M35" s="92">
        <f t="shared" si="11"/>
        <v>4.7351999999999999</v>
      </c>
      <c r="N35" s="23"/>
      <c r="O35" s="22"/>
      <c r="P35" s="18"/>
    </row>
    <row r="36" spans="1:16" s="4" customFormat="1" ht="12" x14ac:dyDescent="0.2">
      <c r="A36" s="15">
        <v>21</v>
      </c>
      <c r="B36" s="111">
        <v>83401222010</v>
      </c>
      <c r="C36" s="112" t="s">
        <v>51</v>
      </c>
      <c r="D36" s="91">
        <v>4.8</v>
      </c>
      <c r="E36" s="91">
        <f t="shared" si="0"/>
        <v>4.5</v>
      </c>
      <c r="F36" s="91">
        <f t="shared" si="1"/>
        <v>5.0999999999999996</v>
      </c>
      <c r="G36" s="91">
        <f t="shared" si="2"/>
        <v>4.8</v>
      </c>
      <c r="H36" s="91">
        <v>4.0999999999999996</v>
      </c>
      <c r="I36" s="92">
        <f t="shared" si="8"/>
        <v>4.6599999999999993</v>
      </c>
      <c r="J36" s="93">
        <f t="shared" si="9"/>
        <v>2.7959999999999994</v>
      </c>
      <c r="K36" s="94">
        <f t="shared" si="5"/>
        <v>4.6319999999999997</v>
      </c>
      <c r="L36" s="95">
        <f t="shared" si="10"/>
        <v>1.8528</v>
      </c>
      <c r="M36" s="92">
        <f t="shared" si="11"/>
        <v>4.6487999999999996</v>
      </c>
      <c r="N36" s="23"/>
      <c r="O36" s="22"/>
      <c r="P36" s="18"/>
    </row>
    <row r="37" spans="1:16" s="4" customFormat="1" ht="12" x14ac:dyDescent="0.2">
      <c r="A37" s="15">
        <v>22</v>
      </c>
      <c r="B37" s="111">
        <v>83401242010</v>
      </c>
      <c r="C37" s="112" t="s">
        <v>52</v>
      </c>
      <c r="D37" s="97">
        <v>4.9000000000000004</v>
      </c>
      <c r="E37" s="91">
        <v>4.9000000000000004</v>
      </c>
      <c r="F37" s="91">
        <v>4.9000000000000004</v>
      </c>
      <c r="G37" s="91">
        <v>4.9000000000000004</v>
      </c>
      <c r="H37" s="99">
        <v>4.9000000000000004</v>
      </c>
      <c r="I37" s="92">
        <f t="shared" si="8"/>
        <v>4.9000000000000004</v>
      </c>
      <c r="J37" s="93">
        <f t="shared" si="9"/>
        <v>2.94</v>
      </c>
      <c r="K37" s="94">
        <f t="shared" si="5"/>
        <v>4.9000000000000004</v>
      </c>
      <c r="L37" s="95">
        <f t="shared" si="10"/>
        <v>1.9600000000000002</v>
      </c>
      <c r="M37" s="92">
        <f t="shared" si="11"/>
        <v>4.9000000000000004</v>
      </c>
      <c r="N37" s="23"/>
      <c r="O37" s="22"/>
      <c r="P37" s="18"/>
    </row>
    <row r="38" spans="1:16" s="4" customFormat="1" ht="12" x14ac:dyDescent="0.2">
      <c r="A38" s="15">
        <v>23</v>
      </c>
      <c r="B38" s="111">
        <v>83400372010</v>
      </c>
      <c r="C38" s="112" t="s">
        <v>53</v>
      </c>
      <c r="D38" s="94">
        <v>4.7</v>
      </c>
      <c r="E38" s="91">
        <f t="shared" si="0"/>
        <v>4.4000000000000004</v>
      </c>
      <c r="F38" s="91">
        <f t="shared" si="1"/>
        <v>5</v>
      </c>
      <c r="G38" s="91">
        <f t="shared" si="2"/>
        <v>4.7</v>
      </c>
      <c r="H38" s="100">
        <v>4.5999999999999996</v>
      </c>
      <c r="I38" s="92">
        <f t="shared" si="8"/>
        <v>4.68</v>
      </c>
      <c r="J38" s="93">
        <f t="shared" si="9"/>
        <v>2.8079999999999998</v>
      </c>
      <c r="K38" s="94">
        <f t="shared" si="5"/>
        <v>4.6760000000000002</v>
      </c>
      <c r="L38" s="95">
        <f t="shared" si="10"/>
        <v>1.8704000000000001</v>
      </c>
      <c r="M38" s="92">
        <f t="shared" si="11"/>
        <v>4.6783999999999999</v>
      </c>
      <c r="N38" s="23"/>
      <c r="O38" s="22"/>
      <c r="P38" s="18"/>
    </row>
    <row r="39" spans="1:16" s="4" customFormat="1" ht="12" x14ac:dyDescent="0.2">
      <c r="A39" s="15">
        <v>24</v>
      </c>
      <c r="B39" s="113"/>
      <c r="C39" s="114"/>
      <c r="D39" s="105"/>
      <c r="E39" s="105"/>
      <c r="F39" s="105"/>
      <c r="G39" s="105"/>
      <c r="H39" s="105"/>
      <c r="I39" s="92">
        <f t="shared" si="8"/>
        <v>0</v>
      </c>
      <c r="J39" s="93">
        <f t="shared" si="9"/>
        <v>0</v>
      </c>
      <c r="K39" s="115"/>
      <c r="L39" s="95">
        <f t="shared" si="10"/>
        <v>0</v>
      </c>
      <c r="M39" s="92">
        <f t="shared" si="11"/>
        <v>0</v>
      </c>
      <c r="N39" s="23"/>
      <c r="O39" s="22"/>
      <c r="P39" s="18"/>
    </row>
    <row r="40" spans="1:16" s="4" customFormat="1" ht="12" x14ac:dyDescent="0.2">
      <c r="A40" s="15">
        <v>25</v>
      </c>
      <c r="B40" s="113"/>
      <c r="C40" s="114"/>
      <c r="D40" s="105"/>
      <c r="E40" s="105"/>
      <c r="F40" s="105"/>
      <c r="G40" s="105"/>
      <c r="H40" s="105"/>
      <c r="I40" s="92">
        <f t="shared" si="8"/>
        <v>0</v>
      </c>
      <c r="J40" s="93">
        <f t="shared" si="9"/>
        <v>0</v>
      </c>
      <c r="K40" s="115"/>
      <c r="L40" s="95">
        <f t="shared" si="10"/>
        <v>0</v>
      </c>
      <c r="M40" s="92">
        <f t="shared" si="11"/>
        <v>0</v>
      </c>
      <c r="N40" s="23"/>
      <c r="O40" s="22"/>
      <c r="P40" s="18"/>
    </row>
    <row r="41" spans="1:16" s="24" customFormat="1" ht="14.25" customHeight="1" x14ac:dyDescent="0.2">
      <c r="A41" s="44" t="s">
        <v>12</v>
      </c>
      <c r="C41" s="25"/>
      <c r="D41" s="25"/>
      <c r="E41" s="25"/>
      <c r="F41" s="25"/>
      <c r="G41" s="25"/>
      <c r="H41" s="25"/>
      <c r="I41" s="25"/>
      <c r="J41" s="25"/>
      <c r="K41" s="25"/>
      <c r="L41" s="25"/>
      <c r="M41" s="25"/>
      <c r="N41" s="25"/>
      <c r="O41" s="25"/>
      <c r="P41" s="25"/>
    </row>
    <row r="42" spans="1:16" s="24" customFormat="1" ht="12" customHeight="1" x14ac:dyDescent="0.25">
      <c r="A42" s="11"/>
      <c r="C42" s="26"/>
      <c r="D42" s="26"/>
      <c r="E42" s="26"/>
      <c r="F42" s="26"/>
      <c r="G42" s="26"/>
      <c r="H42" s="26"/>
      <c r="I42" s="26"/>
      <c r="J42" s="26"/>
      <c r="K42" s="26"/>
      <c r="L42" s="26"/>
      <c r="M42" s="26"/>
      <c r="N42" s="26"/>
      <c r="O42" s="26"/>
      <c r="P42" s="26"/>
    </row>
    <row r="43" spans="1:16" s="24" customFormat="1" ht="22.5" customHeight="1" x14ac:dyDescent="0.45">
      <c r="C43" s="27"/>
      <c r="D43" s="37"/>
      <c r="E43" s="25"/>
      <c r="F43" s="25"/>
      <c r="G43" s="28"/>
      <c r="H43" s="25"/>
      <c r="I43" s="25"/>
      <c r="J43" s="28"/>
      <c r="K43" s="26"/>
      <c r="L43" s="40"/>
      <c r="M43" s="29"/>
      <c r="N43" s="29"/>
    </row>
    <row r="44" spans="1:16" s="24" customFormat="1" ht="13.5" customHeight="1" x14ac:dyDescent="0.2">
      <c r="D44" s="186" t="s">
        <v>16</v>
      </c>
      <c r="E44" s="186"/>
      <c r="F44" s="186"/>
      <c r="G44" s="186"/>
      <c r="H44" s="186"/>
      <c r="I44" s="186"/>
      <c r="J44" s="186"/>
      <c r="K44" s="186"/>
    </row>
    <row r="45" spans="1:16" s="24" customFormat="1" ht="15" x14ac:dyDescent="0.25">
      <c r="D45" s="11"/>
    </row>
    <row r="47" spans="1:16" x14ac:dyDescent="0.2">
      <c r="D47" s="4"/>
      <c r="E47" s="4"/>
      <c r="F47" s="4"/>
      <c r="G47" s="4"/>
      <c r="H47" s="4"/>
      <c r="I47" s="4"/>
    </row>
  </sheetData>
  <protectedRanges>
    <protectedRange password="E963" sqref="J16:J40" name="Fórmulas 1_1"/>
    <protectedRange password="E963" sqref="H37:H38" name="Fórmulas 1_1_1"/>
  </protectedRanges>
  <mergeCells count="17">
    <mergeCell ref="P14:P15"/>
    <mergeCell ref="M11:O11"/>
    <mergeCell ref="D44:K44"/>
    <mergeCell ref="J14:J15"/>
    <mergeCell ref="A14:A15"/>
    <mergeCell ref="B14:B15"/>
    <mergeCell ref="C14:C15"/>
    <mergeCell ref="D14:H14"/>
    <mergeCell ref="I14:I15"/>
    <mergeCell ref="K14:K15"/>
    <mergeCell ref="G5:H5"/>
    <mergeCell ref="G7:H7"/>
    <mergeCell ref="M5:O5"/>
    <mergeCell ref="M7:O7"/>
    <mergeCell ref="L14:L15"/>
    <mergeCell ref="O14:O15"/>
    <mergeCell ref="M14:M15"/>
  </mergeCells>
  <dataValidations count="7">
    <dataValidation type="decimal" allowBlank="1" showInputMessage="1" showErrorMessage="1" errorTitle="DATO INCORRECTO" error="Debe ingresar solo valores numéricos, si el estudiante no se presentó ingrese 0,0 para que la formula calcule correctamente" promptTitle="EVALUACIÓN PERMANENTE" prompt="Esta celda solo permite números, si el estudiante no presentó ingrese 0,0 para que la fórmula calcule correctamente" sqref="I16:I40 D39:H40 D16:G38 H16:H36 K22">
      <formula1>0</formula1>
      <formula2>5</formula2>
    </dataValidation>
    <dataValidation type="textLength" allowBlank="1" showInputMessage="1" showErrorMessage="1" errorTitle="CODIGO ERRÓNEO" error="Verifique el código ingresado, recuerde que tiene 12 dígitos con el 0 inicial, esta celda no admite valores de documento de identificación." promptTitle="CODIGO ESTUDIANTIL" prompt="Por favor digite el código del estudiante con el 0 inicial, esta celda solo permite el ingreso de los códigos completos, recuerde que tienen 12 dígitos" sqref="B16:B40">
      <formula1>11</formula1>
      <formula2>12</formula2>
    </dataValidation>
    <dataValidation type="decimal" allowBlank="1" showInputMessage="1" showErrorMessage="1" errorTitle="DATO ERRÓNEO" error="Debe ingresar solo valores numéricos, si el estudiante no se presentó ingrese 0,0 para que la formula calcule correctamente_x000a_" promptTitle="CONVOCATORIA 2" prompt="Esta celda solo permite números, si el estudiante no se presentó ingrese 0,0 para que la fórmula calcule correctamente_x000a_" sqref="N16:N40">
      <formula1>0</formula1>
      <formula2>5</formula2>
    </dataValidation>
    <dataValidation type="textLength" allowBlank="1" showInputMessage="1" showErrorMessage="1" errorTitle="CODIGO ERRÓNEO" error="Recuerde que el código tiene siete digitos, debe ingresarlo como aparece en plataforma" promptTitle="CODIGO DEL CURSO" prompt="El código del curso debe contener siete dígitos, como aparece en plataforma"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formula1>6</formula1>
      <formula2>7</formula2>
    </dataValidation>
    <dataValidation allowBlank="1" showInputMessage="1" showErrorMessage="1" promptTitle="NOMBRE DEL CURSO" prompt="Ingrese el nombre del curso como aparece en plataforma"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dataValidation type="list" allowBlank="1" showInputMessage="1" showErrorMessage="1" errorTitle="DATO NO VÁLIDO" error="Por favor seleccione la opción apropiada del listado" promptTitle="REPORTE DE NOVEDAD" prompt="Si entrega la nota del estudiante por medio de reporte de novedad, por favor indique con una X si el estudiante no aparece en su listado de plataforma ó CL si es estudiante por modalidad curso libre" sqref="P16:P40">
      <formula1>REPORTE</formula1>
    </dataValidation>
    <dataValidation type="decimal" allowBlank="1" showInputMessage="1" showErrorMessage="1" errorTitle="DATO ERRÓNEO" error="Debe ingresar solo valores numéricos, si el estudiante no se presentó ingrese 0,0 para que la formula calcule correctamente_x000a_" promptTitle="CONVOCATORIA 1" prompt="Esta celda solo permite números, si el estudiante no se presentó ingrese 0,0 para que la fórmula calcule correctamente_x000a_" sqref="K16:K21 K23:K38">
      <formula1>0</formula1>
      <formula2>5</formula2>
    </dataValidation>
  </dataValidations>
  <hyperlinks>
    <hyperlink ref="M11" r:id="rId1"/>
  </hyperlinks>
  <pageMargins left="0.55118110236220474" right="0.51181102362204722" top="0.43307086614173229" bottom="0.39370078740157483" header="0" footer="0"/>
  <pageSetup orientation="landscape"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abSelected="1" topLeftCell="A13" workbookViewId="0">
      <selection activeCell="I25" sqref="I25"/>
    </sheetView>
  </sheetViews>
  <sheetFormatPr baseColWidth="10" defaultRowHeight="15" x14ac:dyDescent="0.25"/>
  <cols>
    <col min="1" max="1" width="13.28515625" customWidth="1"/>
    <col min="4" max="4" width="13.28515625" customWidth="1"/>
    <col min="5" max="5" width="13.7109375" customWidth="1"/>
    <col min="6" max="6" width="19.42578125" customWidth="1"/>
    <col min="7" max="7" width="15.5703125" customWidth="1"/>
    <col min="8" max="8" width="13.85546875" customWidth="1"/>
    <col min="9" max="9" width="14.140625" customWidth="1"/>
  </cols>
  <sheetData>
    <row r="1" spans="1:9" ht="18" x14ac:dyDescent="0.25">
      <c r="A1" s="119"/>
      <c r="B1" s="247" t="s">
        <v>154</v>
      </c>
      <c r="C1" s="248"/>
      <c r="D1" s="248"/>
      <c r="E1" s="248"/>
      <c r="F1" s="248"/>
      <c r="G1" s="248"/>
      <c r="H1" s="249" t="s">
        <v>155</v>
      </c>
      <c r="I1" s="250"/>
    </row>
    <row r="2" spans="1:9" ht="16.5" thickBot="1" x14ac:dyDescent="0.3">
      <c r="A2" s="120"/>
      <c r="B2" s="251" t="s">
        <v>156</v>
      </c>
      <c r="C2" s="252"/>
      <c r="D2" s="252"/>
      <c r="E2" s="252"/>
      <c r="F2" s="252"/>
      <c r="G2" s="252"/>
      <c r="H2" s="253" t="s">
        <v>157</v>
      </c>
      <c r="I2" s="254"/>
    </row>
    <row r="3" spans="1:9" x14ac:dyDescent="0.25">
      <c r="A3" s="121"/>
      <c r="B3" s="122"/>
      <c r="C3" s="122"/>
      <c r="D3" s="122"/>
      <c r="E3" s="122"/>
      <c r="F3" s="122"/>
      <c r="G3" s="122"/>
      <c r="H3" s="123"/>
      <c r="I3" s="124"/>
    </row>
    <row r="4" spans="1:9" x14ac:dyDescent="0.25">
      <c r="A4" s="125"/>
      <c r="B4" s="123"/>
      <c r="C4" s="123"/>
      <c r="D4" s="123"/>
      <c r="E4" s="123"/>
      <c r="F4" s="123"/>
      <c r="G4" s="123"/>
      <c r="H4" s="123"/>
      <c r="I4" s="124"/>
    </row>
    <row r="5" spans="1:9" ht="19.5" thickBot="1" x14ac:dyDescent="0.35">
      <c r="A5" s="126" t="s">
        <v>158</v>
      </c>
      <c r="B5" s="127"/>
      <c r="C5" s="177" t="s">
        <v>192</v>
      </c>
      <c r="D5" s="127"/>
      <c r="E5" s="127"/>
      <c r="F5" s="127"/>
      <c r="G5" s="127"/>
      <c r="H5" s="127"/>
      <c r="I5" s="128"/>
    </row>
    <row r="6" spans="1:9" x14ac:dyDescent="0.25">
      <c r="A6" s="125"/>
      <c r="B6" s="123"/>
      <c r="C6" s="123"/>
      <c r="D6" s="123"/>
      <c r="E6" s="123"/>
      <c r="F6" s="123"/>
      <c r="G6" s="123"/>
      <c r="H6" s="123"/>
      <c r="I6" s="124"/>
    </row>
    <row r="7" spans="1:9" ht="16.5" thickBot="1" x14ac:dyDescent="0.3">
      <c r="A7" s="126" t="s">
        <v>159</v>
      </c>
      <c r="B7" s="129"/>
      <c r="C7" s="127"/>
      <c r="D7" s="127" t="s">
        <v>193</v>
      </c>
      <c r="E7" s="127"/>
      <c r="F7" s="127"/>
      <c r="G7" s="130" t="s">
        <v>2</v>
      </c>
      <c r="H7" s="131">
        <v>79317934</v>
      </c>
      <c r="I7" s="132"/>
    </row>
    <row r="8" spans="1:9" x14ac:dyDescent="0.25">
      <c r="A8" s="125"/>
      <c r="B8" s="123"/>
      <c r="C8" s="123"/>
      <c r="D8" s="123"/>
      <c r="E8" s="123"/>
      <c r="F8" s="123"/>
      <c r="G8" s="123"/>
      <c r="H8" s="123"/>
      <c r="I8" s="124"/>
    </row>
    <row r="9" spans="1:9" ht="18.75" x14ac:dyDescent="0.3">
      <c r="A9" s="241" t="s">
        <v>160</v>
      </c>
      <c r="B9" s="242"/>
      <c r="C9" s="242"/>
      <c r="D9" s="242"/>
      <c r="E9" s="242"/>
      <c r="F9" s="242"/>
      <c r="G9" s="242"/>
      <c r="H9" s="242"/>
      <c r="I9" s="243"/>
    </row>
    <row r="10" spans="1:9" ht="18.75" x14ac:dyDescent="0.3">
      <c r="A10" s="229" t="s">
        <v>161</v>
      </c>
      <c r="B10" s="230"/>
      <c r="C10" s="230"/>
      <c r="D10" s="230"/>
      <c r="E10" s="230"/>
      <c r="F10" s="230"/>
      <c r="G10" s="230"/>
      <c r="H10" s="230"/>
      <c r="I10" s="255"/>
    </row>
    <row r="11" spans="1:9" ht="18.75" x14ac:dyDescent="0.3">
      <c r="A11" s="241"/>
      <c r="B11" s="242"/>
      <c r="C11" s="133"/>
      <c r="D11" s="133"/>
      <c r="E11" s="133"/>
      <c r="F11" s="133"/>
      <c r="G11" s="133"/>
      <c r="H11" s="133"/>
      <c r="I11" s="134"/>
    </row>
    <row r="12" spans="1:9" ht="19.5" thickBot="1" x14ac:dyDescent="0.35">
      <c r="A12" s="241" t="s">
        <v>162</v>
      </c>
      <c r="B12" s="242"/>
      <c r="C12" s="127"/>
      <c r="D12" s="127"/>
      <c r="E12" s="135" t="s">
        <v>163</v>
      </c>
      <c r="F12" s="127"/>
      <c r="G12" s="242" t="s">
        <v>164</v>
      </c>
      <c r="H12" s="242"/>
      <c r="I12" s="243"/>
    </row>
    <row r="13" spans="1:9" ht="18.75" x14ac:dyDescent="0.3">
      <c r="A13" s="136"/>
      <c r="B13" s="135"/>
      <c r="C13" s="123"/>
      <c r="D13" s="123"/>
      <c r="E13" s="135"/>
      <c r="F13" s="123"/>
      <c r="G13" s="135"/>
      <c r="H13" s="135"/>
      <c r="I13" s="137"/>
    </row>
    <row r="14" spans="1:9" ht="19.5" thickBot="1" x14ac:dyDescent="0.35">
      <c r="A14" s="241" t="s">
        <v>165</v>
      </c>
      <c r="B14" s="242"/>
      <c r="C14" s="127"/>
      <c r="D14" s="127"/>
      <c r="E14" s="135" t="s">
        <v>163</v>
      </c>
      <c r="F14" s="127"/>
      <c r="G14" s="242" t="s">
        <v>166</v>
      </c>
      <c r="H14" s="242"/>
      <c r="I14" s="243"/>
    </row>
    <row r="15" spans="1:9" ht="15.75" thickBot="1" x14ac:dyDescent="0.3">
      <c r="A15" s="125"/>
      <c r="B15" s="123"/>
      <c r="C15" s="123"/>
      <c r="D15" s="123"/>
      <c r="E15" s="123"/>
      <c r="F15" s="123"/>
      <c r="G15" s="123"/>
      <c r="H15" s="123"/>
      <c r="I15" s="124"/>
    </row>
    <row r="16" spans="1:9" ht="32.25" thickBot="1" x14ac:dyDescent="0.3">
      <c r="A16" s="244" t="s">
        <v>167</v>
      </c>
      <c r="B16" s="245"/>
      <c r="C16" s="141" t="s">
        <v>168</v>
      </c>
      <c r="D16" s="139" t="s">
        <v>169</v>
      </c>
      <c r="E16" s="142" t="s">
        <v>170</v>
      </c>
      <c r="F16" s="246" t="s">
        <v>171</v>
      </c>
      <c r="G16" s="232"/>
      <c r="H16" s="139" t="s">
        <v>172</v>
      </c>
      <c r="I16" s="143" t="s">
        <v>173</v>
      </c>
    </row>
    <row r="17" spans="1:9" ht="15.75" thickBot="1" x14ac:dyDescent="0.3">
      <c r="A17" s="225"/>
      <c r="B17" s="226"/>
      <c r="C17" s="144"/>
      <c r="D17" s="144"/>
      <c r="E17" s="144"/>
      <c r="F17" s="227" t="s">
        <v>194</v>
      </c>
      <c r="G17" s="228"/>
      <c r="H17" s="144"/>
      <c r="I17" s="145"/>
    </row>
    <row r="18" spans="1:9" ht="18.75" x14ac:dyDescent="0.3">
      <c r="A18" s="229" t="s">
        <v>195</v>
      </c>
      <c r="B18" s="230"/>
      <c r="C18" s="146" t="s">
        <v>174</v>
      </c>
      <c r="D18" s="147" t="s">
        <v>196</v>
      </c>
      <c r="E18" s="148" t="s">
        <v>175</v>
      </c>
      <c r="F18" s="149"/>
      <c r="G18" s="149"/>
      <c r="H18" s="149"/>
      <c r="I18" s="150"/>
    </row>
    <row r="19" spans="1:9" ht="16.5" thickBot="1" x14ac:dyDescent="0.3">
      <c r="A19" s="151"/>
      <c r="B19" s="152"/>
      <c r="C19" s="152"/>
      <c r="D19" s="152"/>
      <c r="E19" s="152"/>
      <c r="F19" s="152"/>
      <c r="G19" s="152"/>
      <c r="H19" s="152"/>
      <c r="I19" s="153"/>
    </row>
    <row r="20" spans="1:9" ht="16.5" thickBot="1" x14ac:dyDescent="0.3">
      <c r="A20" s="231" t="s">
        <v>176</v>
      </c>
      <c r="B20" s="232"/>
      <c r="C20" s="233" t="s">
        <v>177</v>
      </c>
      <c r="D20" s="234"/>
      <c r="E20" s="234"/>
      <c r="F20" s="234"/>
      <c r="G20" s="235"/>
      <c r="H20" s="154" t="s">
        <v>178</v>
      </c>
      <c r="I20" s="155" t="s">
        <v>179</v>
      </c>
    </row>
    <row r="21" spans="1:9" ht="16.5" thickBot="1" x14ac:dyDescent="0.3">
      <c r="A21" s="236" t="s">
        <v>197</v>
      </c>
      <c r="B21" s="237"/>
      <c r="C21" s="238" t="s">
        <v>106</v>
      </c>
      <c r="D21" s="239"/>
      <c r="E21" s="239"/>
      <c r="F21" s="239"/>
      <c r="G21" s="240"/>
      <c r="H21" s="156">
        <v>1</v>
      </c>
      <c r="I21" s="157" t="s">
        <v>59</v>
      </c>
    </row>
    <row r="22" spans="1:9" ht="16.5" thickBot="1" x14ac:dyDescent="0.3">
      <c r="A22" s="151"/>
      <c r="B22" s="152"/>
      <c r="C22" s="152"/>
      <c r="D22" s="152"/>
      <c r="E22" s="152"/>
      <c r="F22" s="152"/>
      <c r="G22" s="152"/>
      <c r="H22" s="152"/>
      <c r="I22" s="153"/>
    </row>
    <row r="23" spans="1:9" ht="16.5" thickBot="1" x14ac:dyDescent="0.3">
      <c r="A23" s="223" t="s">
        <v>180</v>
      </c>
      <c r="B23" s="224"/>
      <c r="C23" s="223" t="s">
        <v>181</v>
      </c>
      <c r="D23" s="224"/>
      <c r="E23" s="224"/>
      <c r="F23" s="224"/>
      <c r="G23" s="224"/>
      <c r="H23" s="224"/>
      <c r="I23" s="158" t="s">
        <v>182</v>
      </c>
    </row>
    <row r="24" spans="1:9" x14ac:dyDescent="0.25">
      <c r="A24" s="206">
        <v>84501852014</v>
      </c>
      <c r="B24" s="207"/>
      <c r="C24" s="258" t="s">
        <v>199</v>
      </c>
      <c r="D24" s="258"/>
      <c r="E24" s="258"/>
      <c r="F24" s="258"/>
      <c r="G24" s="258"/>
      <c r="H24" s="258"/>
      <c r="I24" s="159">
        <v>3.8</v>
      </c>
    </row>
    <row r="25" spans="1:9" x14ac:dyDescent="0.25">
      <c r="A25" s="206"/>
      <c r="B25" s="207"/>
      <c r="C25" s="208"/>
      <c r="D25" s="208"/>
      <c r="E25" s="208"/>
      <c r="F25" s="208"/>
      <c r="G25" s="208"/>
      <c r="H25" s="208"/>
      <c r="I25" s="159"/>
    </row>
    <row r="26" spans="1:9" x14ac:dyDescent="0.25">
      <c r="A26" s="206"/>
      <c r="B26" s="207"/>
      <c r="C26" s="208"/>
      <c r="D26" s="208"/>
      <c r="E26" s="208"/>
      <c r="F26" s="208"/>
      <c r="G26" s="208"/>
      <c r="H26" s="208"/>
      <c r="I26" s="159"/>
    </row>
    <row r="27" spans="1:9" x14ac:dyDescent="0.25">
      <c r="A27" s="206"/>
      <c r="B27" s="207"/>
      <c r="C27" s="208"/>
      <c r="D27" s="208"/>
      <c r="E27" s="208"/>
      <c r="F27" s="208"/>
      <c r="G27" s="208"/>
      <c r="H27" s="208"/>
      <c r="I27" s="159"/>
    </row>
    <row r="28" spans="1:9" x14ac:dyDescent="0.25">
      <c r="A28" s="206"/>
      <c r="B28" s="207"/>
      <c r="C28" s="208"/>
      <c r="D28" s="208"/>
      <c r="E28" s="208"/>
      <c r="F28" s="208"/>
      <c r="G28" s="208"/>
      <c r="H28" s="208"/>
      <c r="I28" s="159"/>
    </row>
    <row r="29" spans="1:9" x14ac:dyDescent="0.25">
      <c r="A29" s="206"/>
      <c r="B29" s="207"/>
      <c r="C29" s="208"/>
      <c r="D29" s="208"/>
      <c r="E29" s="208"/>
      <c r="F29" s="208"/>
      <c r="G29" s="208"/>
      <c r="H29" s="208"/>
      <c r="I29" s="159"/>
    </row>
    <row r="30" spans="1:9" x14ac:dyDescent="0.25">
      <c r="A30" s="206"/>
      <c r="B30" s="207"/>
      <c r="C30" s="208"/>
      <c r="D30" s="208"/>
      <c r="E30" s="208"/>
      <c r="F30" s="208"/>
      <c r="G30" s="208"/>
      <c r="H30" s="208"/>
      <c r="I30" s="159"/>
    </row>
    <row r="31" spans="1:9" x14ac:dyDescent="0.25">
      <c r="A31" s="206"/>
      <c r="B31" s="207"/>
      <c r="C31" s="208"/>
      <c r="D31" s="208"/>
      <c r="E31" s="208"/>
      <c r="F31" s="208"/>
      <c r="G31" s="208"/>
      <c r="H31" s="208"/>
      <c r="I31" s="159"/>
    </row>
    <row r="32" spans="1:9" x14ac:dyDescent="0.25">
      <c r="A32" s="206"/>
      <c r="B32" s="207"/>
      <c r="C32" s="208"/>
      <c r="D32" s="208"/>
      <c r="E32" s="208"/>
      <c r="F32" s="208"/>
      <c r="G32" s="208"/>
      <c r="H32" s="208"/>
      <c r="I32" s="159"/>
    </row>
    <row r="33" spans="1:10" ht="15.75" thickBot="1" x14ac:dyDescent="0.3">
      <c r="A33" s="209"/>
      <c r="B33" s="210"/>
      <c r="C33" s="211"/>
      <c r="D33" s="211"/>
      <c r="E33" s="211"/>
      <c r="F33" s="211"/>
      <c r="G33" s="211"/>
      <c r="H33" s="211"/>
      <c r="I33" s="160"/>
    </row>
    <row r="34" spans="1:10" x14ac:dyDescent="0.25">
      <c r="A34" s="161" t="s">
        <v>183</v>
      </c>
      <c r="B34" s="162"/>
      <c r="C34" s="162"/>
      <c r="D34" s="162"/>
      <c r="E34" s="162"/>
      <c r="F34" s="162"/>
      <c r="G34" s="162"/>
      <c r="H34" s="162"/>
      <c r="I34" s="163"/>
    </row>
    <row r="35" spans="1:10" x14ac:dyDescent="0.25">
      <c r="A35" s="164" t="s">
        <v>184</v>
      </c>
      <c r="B35" s="165"/>
      <c r="C35" s="165"/>
      <c r="D35" s="165"/>
      <c r="E35" s="165"/>
      <c r="F35" s="165"/>
      <c r="G35" s="165"/>
      <c r="H35" s="165"/>
      <c r="I35" s="166"/>
    </row>
    <row r="36" spans="1:10" x14ac:dyDescent="0.25">
      <c r="A36" s="164" t="s">
        <v>185</v>
      </c>
      <c r="B36" s="123"/>
      <c r="C36" s="123"/>
      <c r="D36" s="123"/>
      <c r="E36" s="123"/>
      <c r="F36" s="123"/>
      <c r="G36" s="123"/>
      <c r="H36" s="123"/>
      <c r="I36" s="124"/>
    </row>
    <row r="37" spans="1:10" x14ac:dyDescent="0.25">
      <c r="A37" s="164" t="s">
        <v>186</v>
      </c>
      <c r="B37" s="123"/>
      <c r="C37" s="123"/>
      <c r="D37" s="123"/>
      <c r="E37" s="123"/>
      <c r="F37" s="123"/>
      <c r="G37" s="123"/>
      <c r="H37" s="123"/>
      <c r="I37" s="124"/>
    </row>
    <row r="38" spans="1:10" x14ac:dyDescent="0.25">
      <c r="A38" s="125"/>
      <c r="B38" s="123"/>
      <c r="C38" s="123"/>
      <c r="D38" s="123"/>
      <c r="E38" s="123"/>
      <c r="F38" s="123"/>
      <c r="G38" s="123"/>
      <c r="H38" s="123"/>
      <c r="I38" s="124"/>
    </row>
    <row r="39" spans="1:10" ht="16.5" thickBot="1" x14ac:dyDescent="0.3">
      <c r="A39" s="126" t="s">
        <v>187</v>
      </c>
      <c r="B39" s="129"/>
      <c r="C39" s="123"/>
      <c r="D39" s="127"/>
      <c r="E39" s="127"/>
      <c r="F39" s="127"/>
      <c r="G39" s="123" t="s">
        <v>188</v>
      </c>
      <c r="H39" s="127"/>
      <c r="I39" s="128"/>
      <c r="J39" s="123"/>
    </row>
    <row r="40" spans="1:10" ht="15.75" x14ac:dyDescent="0.25">
      <c r="A40" s="151"/>
      <c r="B40" s="152"/>
      <c r="C40" s="123"/>
      <c r="D40" s="123"/>
      <c r="E40" s="123"/>
      <c r="F40" s="123"/>
      <c r="G40" s="123"/>
      <c r="H40" s="123"/>
      <c r="I40" s="124"/>
      <c r="J40" s="123"/>
    </row>
    <row r="41" spans="1:10" ht="15.75" x14ac:dyDescent="0.25">
      <c r="A41" s="151"/>
      <c r="B41" s="152"/>
      <c r="C41" s="123"/>
      <c r="D41" s="123"/>
      <c r="E41" s="123"/>
      <c r="F41" s="123"/>
      <c r="G41" s="123"/>
      <c r="H41" s="123"/>
      <c r="I41" s="124"/>
      <c r="J41" s="123"/>
    </row>
    <row r="42" spans="1:10" ht="16.5" thickBot="1" x14ac:dyDescent="0.3">
      <c r="A42" s="126" t="s">
        <v>189</v>
      </c>
      <c r="B42" s="129"/>
      <c r="C42" s="123"/>
      <c r="D42" s="127"/>
      <c r="E42" s="127"/>
      <c r="F42" s="127"/>
      <c r="G42" s="123" t="s">
        <v>190</v>
      </c>
      <c r="H42" s="127"/>
      <c r="I42" s="128"/>
      <c r="J42" s="123"/>
    </row>
    <row r="43" spans="1:10" x14ac:dyDescent="0.25">
      <c r="A43" s="125"/>
      <c r="B43" s="123"/>
      <c r="C43" s="123"/>
      <c r="D43" s="123"/>
      <c r="E43" s="123"/>
      <c r="F43" s="123"/>
      <c r="G43" s="123"/>
      <c r="H43" s="123"/>
      <c r="I43" s="124"/>
    </row>
    <row r="44" spans="1:10" x14ac:dyDescent="0.25">
      <c r="A44" s="125"/>
      <c r="B44" s="123"/>
      <c r="C44" s="123"/>
      <c r="D44" s="123"/>
      <c r="E44" s="123"/>
      <c r="F44" s="123"/>
      <c r="G44" s="123"/>
      <c r="H44" s="123"/>
      <c r="I44" s="124"/>
    </row>
    <row r="45" spans="1:10" ht="15.75" x14ac:dyDescent="0.25">
      <c r="A45" s="129"/>
      <c r="B45" s="129"/>
      <c r="C45" s="123"/>
      <c r="D45" s="123"/>
      <c r="E45" s="123"/>
      <c r="F45" s="123"/>
      <c r="G45" s="123"/>
      <c r="H45" s="123"/>
      <c r="I45" s="123"/>
    </row>
    <row r="46" spans="1:10" ht="15.75" x14ac:dyDescent="0.25">
      <c r="A46" s="126"/>
      <c r="B46" s="129"/>
      <c r="C46" s="123"/>
      <c r="D46" s="123"/>
      <c r="E46" s="123"/>
      <c r="F46" s="123"/>
      <c r="G46" s="123"/>
      <c r="H46" s="123"/>
      <c r="I46" s="124"/>
    </row>
    <row r="47" spans="1:10" ht="15.75" thickBot="1" x14ac:dyDescent="0.3">
      <c r="A47" s="125"/>
      <c r="B47" s="123"/>
      <c r="C47" s="123"/>
      <c r="D47" s="123"/>
      <c r="E47" s="123"/>
      <c r="F47" s="123"/>
      <c r="G47" s="170"/>
      <c r="H47" s="170"/>
      <c r="I47" s="168"/>
    </row>
    <row r="48" spans="1:10" x14ac:dyDescent="0.25">
      <c r="A48" s="125"/>
      <c r="B48" s="123"/>
      <c r="C48" s="123"/>
      <c r="D48" s="123"/>
      <c r="E48" s="123"/>
      <c r="F48" s="169"/>
      <c r="G48" s="212" t="s">
        <v>191</v>
      </c>
      <c r="H48" s="213"/>
      <c r="I48" s="214"/>
    </row>
    <row r="49" spans="1:9" x14ac:dyDescent="0.25">
      <c r="A49" s="221"/>
      <c r="B49" s="222"/>
      <c r="C49" s="222"/>
      <c r="D49" s="123"/>
      <c r="E49" s="123"/>
      <c r="F49" s="169"/>
      <c r="G49" s="215"/>
      <c r="H49" s="216"/>
      <c r="I49" s="217"/>
    </row>
    <row r="50" spans="1:9" x14ac:dyDescent="0.25">
      <c r="A50" s="171"/>
      <c r="B50" s="170"/>
      <c r="C50" s="170"/>
      <c r="D50" s="123"/>
      <c r="E50" s="123"/>
      <c r="F50" s="169"/>
      <c r="G50" s="215"/>
      <c r="H50" s="216"/>
      <c r="I50" s="217"/>
    </row>
    <row r="51" spans="1:9" x14ac:dyDescent="0.25">
      <c r="A51" s="125"/>
      <c r="B51" s="123"/>
      <c r="C51" s="123"/>
      <c r="D51" s="123"/>
      <c r="E51" s="123"/>
      <c r="F51" s="169"/>
      <c r="G51" s="215"/>
      <c r="H51" s="216"/>
      <c r="I51" s="217"/>
    </row>
    <row r="52" spans="1:9" x14ac:dyDescent="0.25">
      <c r="A52" s="125"/>
      <c r="B52" s="123"/>
      <c r="C52" s="123"/>
      <c r="D52" s="123"/>
      <c r="E52" s="123"/>
      <c r="F52" s="169"/>
      <c r="G52" s="215"/>
      <c r="H52" s="216"/>
      <c r="I52" s="217"/>
    </row>
    <row r="53" spans="1:9" x14ac:dyDescent="0.25">
      <c r="A53" s="125"/>
      <c r="B53" s="123"/>
      <c r="C53" s="123"/>
      <c r="D53" s="123"/>
      <c r="E53" s="123"/>
      <c r="F53" s="169"/>
      <c r="G53" s="215"/>
      <c r="H53" s="216"/>
      <c r="I53" s="217"/>
    </row>
    <row r="54" spans="1:9" x14ac:dyDescent="0.25">
      <c r="A54" s="125"/>
      <c r="B54" s="123"/>
      <c r="C54" s="123"/>
      <c r="D54" s="123"/>
      <c r="E54" s="123"/>
      <c r="F54" s="169"/>
      <c r="G54" s="215"/>
      <c r="H54" s="216"/>
      <c r="I54" s="217"/>
    </row>
    <row r="55" spans="1:9" ht="15.75" thickBot="1" x14ac:dyDescent="0.3">
      <c r="A55" s="172"/>
      <c r="B55" s="127"/>
      <c r="C55" s="127"/>
      <c r="D55" s="127"/>
      <c r="E55" s="127"/>
      <c r="F55" s="173"/>
      <c r="G55" s="218"/>
      <c r="H55" s="219"/>
      <c r="I55" s="220"/>
    </row>
    <row r="61" spans="1:9" ht="15.75" x14ac:dyDescent="0.25">
      <c r="A61" s="174"/>
      <c r="B61" s="174"/>
      <c r="C61" s="123"/>
      <c r="D61" s="123"/>
      <c r="E61" s="123"/>
      <c r="F61" s="123"/>
    </row>
    <row r="62" spans="1:9" ht="15.75" x14ac:dyDescent="0.25">
      <c r="A62" s="174"/>
      <c r="B62" s="174"/>
      <c r="C62" s="123"/>
      <c r="D62" s="123"/>
      <c r="E62" s="123"/>
      <c r="F62" s="123"/>
    </row>
    <row r="64" spans="1:9" ht="15.75" x14ac:dyDescent="0.25">
      <c r="A64" s="175"/>
      <c r="B64" s="175"/>
      <c r="C64" s="123"/>
      <c r="D64" s="123"/>
      <c r="E64" s="123"/>
      <c r="F64" s="123"/>
    </row>
    <row r="65" spans="1:6" ht="15.75" x14ac:dyDescent="0.25">
      <c r="A65" s="175"/>
      <c r="B65" s="175"/>
      <c r="C65" s="123"/>
      <c r="D65" s="123"/>
      <c r="E65" s="123"/>
      <c r="F65" s="123"/>
    </row>
    <row r="66" spans="1:6" ht="15.75" x14ac:dyDescent="0.25">
      <c r="A66" s="175"/>
      <c r="B66" s="175"/>
      <c r="C66" s="123"/>
      <c r="D66" s="123"/>
      <c r="E66" s="123"/>
      <c r="F66" s="123"/>
    </row>
    <row r="67" spans="1:6" ht="15.75" x14ac:dyDescent="0.25">
      <c r="A67" s="175"/>
      <c r="B67" s="175"/>
      <c r="C67" s="123"/>
      <c r="D67" s="123"/>
      <c r="E67" s="123"/>
      <c r="F67" s="123"/>
    </row>
    <row r="68" spans="1:6" ht="15.75" x14ac:dyDescent="0.25">
      <c r="A68" s="175"/>
      <c r="B68" s="175"/>
      <c r="C68" s="123"/>
      <c r="D68" s="123"/>
      <c r="E68" s="123"/>
      <c r="F68" s="123"/>
    </row>
    <row r="69" spans="1:6" ht="15.75" x14ac:dyDescent="0.25">
      <c r="A69" s="175"/>
      <c r="B69" s="175"/>
      <c r="C69" s="123"/>
      <c r="D69" s="123"/>
      <c r="E69" s="123"/>
      <c r="F69" s="123"/>
    </row>
    <row r="70" spans="1:6" ht="15.75" x14ac:dyDescent="0.25">
      <c r="A70" s="175"/>
      <c r="B70" s="175"/>
      <c r="C70" s="123"/>
      <c r="D70" s="123"/>
      <c r="E70" s="123"/>
      <c r="F70" s="123"/>
    </row>
  </sheetData>
  <mergeCells count="44">
    <mergeCell ref="A32:B32"/>
    <mergeCell ref="C32:H32"/>
    <mergeCell ref="A33:B33"/>
    <mergeCell ref="C33:H33"/>
    <mergeCell ref="G48:I55"/>
    <mergeCell ref="A49:C49"/>
    <mergeCell ref="A29:B29"/>
    <mergeCell ref="C29:H29"/>
    <mergeCell ref="A30:B30"/>
    <mergeCell ref="C30:H30"/>
    <mergeCell ref="A31:B31"/>
    <mergeCell ref="C31:H31"/>
    <mergeCell ref="A26:B26"/>
    <mergeCell ref="C26:H26"/>
    <mergeCell ref="A27:B27"/>
    <mergeCell ref="C27:H27"/>
    <mergeCell ref="A28:B28"/>
    <mergeCell ref="C28:H28"/>
    <mergeCell ref="A23:B23"/>
    <mergeCell ref="C23:H23"/>
    <mergeCell ref="A24:B24"/>
    <mergeCell ref="C24:H24"/>
    <mergeCell ref="A25:B25"/>
    <mergeCell ref="C25:H25"/>
    <mergeCell ref="A17:B17"/>
    <mergeCell ref="F17:G17"/>
    <mergeCell ref="A18:B18"/>
    <mergeCell ref="A20:B20"/>
    <mergeCell ref="C20:G20"/>
    <mergeCell ref="A21:B21"/>
    <mergeCell ref="C21:G21"/>
    <mergeCell ref="A11:B11"/>
    <mergeCell ref="A12:B12"/>
    <mergeCell ref="G12:I12"/>
    <mergeCell ref="A14:B14"/>
    <mergeCell ref="G14:I14"/>
    <mergeCell ref="A16:B16"/>
    <mergeCell ref="F16:G16"/>
    <mergeCell ref="B1:G1"/>
    <mergeCell ref="H1:I1"/>
    <mergeCell ref="B2:G2"/>
    <mergeCell ref="H2:I2"/>
    <mergeCell ref="A9:I9"/>
    <mergeCell ref="A10:I1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A10" workbookViewId="0">
      <selection activeCell="A10" sqref="A1:XFD1048576"/>
    </sheetView>
  </sheetViews>
  <sheetFormatPr baseColWidth="10" defaultRowHeight="15" x14ac:dyDescent="0.25"/>
  <cols>
    <col min="1" max="1" width="13.28515625" customWidth="1"/>
    <col min="4" max="4" width="13.28515625" customWidth="1"/>
    <col min="5" max="5" width="13.7109375" customWidth="1"/>
    <col min="6" max="6" width="19.42578125" customWidth="1"/>
    <col min="7" max="7" width="15.5703125" customWidth="1"/>
    <col min="8" max="8" width="13.85546875" customWidth="1"/>
    <col min="9" max="9" width="14.140625" customWidth="1"/>
  </cols>
  <sheetData>
    <row r="1" spans="1:9" ht="18" x14ac:dyDescent="0.25">
      <c r="A1" s="119"/>
      <c r="B1" s="247" t="s">
        <v>154</v>
      </c>
      <c r="C1" s="248"/>
      <c r="D1" s="248"/>
      <c r="E1" s="248"/>
      <c r="F1" s="248"/>
      <c r="G1" s="248"/>
      <c r="H1" s="249" t="s">
        <v>155</v>
      </c>
      <c r="I1" s="250"/>
    </row>
    <row r="2" spans="1:9" ht="16.5" thickBot="1" x14ac:dyDescent="0.3">
      <c r="A2" s="120"/>
      <c r="B2" s="251" t="s">
        <v>156</v>
      </c>
      <c r="C2" s="252"/>
      <c r="D2" s="252"/>
      <c r="E2" s="252"/>
      <c r="F2" s="252"/>
      <c r="G2" s="252"/>
      <c r="H2" s="253" t="s">
        <v>157</v>
      </c>
      <c r="I2" s="254"/>
    </row>
    <row r="3" spans="1:9" x14ac:dyDescent="0.25">
      <c r="A3" s="121"/>
      <c r="B3" s="122"/>
      <c r="C3" s="122"/>
      <c r="D3" s="122"/>
      <c r="E3" s="122"/>
      <c r="F3" s="122"/>
      <c r="G3" s="122"/>
      <c r="H3" s="123"/>
      <c r="I3" s="124"/>
    </row>
    <row r="4" spans="1:9" x14ac:dyDescent="0.25">
      <c r="A4" s="125"/>
      <c r="B4" s="123"/>
      <c r="C4" s="123"/>
      <c r="D4" s="123"/>
      <c r="E4" s="123"/>
      <c r="F4" s="123"/>
      <c r="G4" s="123"/>
      <c r="H4" s="123"/>
      <c r="I4" s="124"/>
    </row>
    <row r="5" spans="1:9" ht="19.5" thickBot="1" x14ac:dyDescent="0.35">
      <c r="A5" s="126" t="s">
        <v>158</v>
      </c>
      <c r="B5" s="127"/>
      <c r="C5" s="177" t="s">
        <v>192</v>
      </c>
      <c r="D5" s="127"/>
      <c r="E5" s="127"/>
      <c r="F5" s="127"/>
      <c r="G5" s="127"/>
      <c r="H5" s="127"/>
      <c r="I5" s="128"/>
    </row>
    <row r="6" spans="1:9" x14ac:dyDescent="0.25">
      <c r="A6" s="125"/>
      <c r="B6" s="123"/>
      <c r="C6" s="123"/>
      <c r="D6" s="123"/>
      <c r="E6" s="123"/>
      <c r="F6" s="123"/>
      <c r="G6" s="123"/>
      <c r="H6" s="123"/>
      <c r="I6" s="124"/>
    </row>
    <row r="7" spans="1:9" ht="16.5" thickBot="1" x14ac:dyDescent="0.3">
      <c r="A7" s="126" t="s">
        <v>159</v>
      </c>
      <c r="B7" s="129"/>
      <c r="C7" s="127"/>
      <c r="D7" s="127" t="s">
        <v>193</v>
      </c>
      <c r="E7" s="127"/>
      <c r="F7" s="127"/>
      <c r="G7" s="130" t="s">
        <v>2</v>
      </c>
      <c r="H7" s="131">
        <v>79317934</v>
      </c>
      <c r="I7" s="132"/>
    </row>
    <row r="8" spans="1:9" x14ac:dyDescent="0.25">
      <c r="A8" s="125"/>
      <c r="B8" s="123"/>
      <c r="C8" s="123"/>
      <c r="D8" s="123"/>
      <c r="E8" s="123"/>
      <c r="F8" s="123"/>
      <c r="G8" s="123"/>
      <c r="H8" s="123"/>
      <c r="I8" s="124"/>
    </row>
    <row r="9" spans="1:9" ht="18.75" x14ac:dyDescent="0.3">
      <c r="A9" s="241" t="s">
        <v>160</v>
      </c>
      <c r="B9" s="242"/>
      <c r="C9" s="242"/>
      <c r="D9" s="242"/>
      <c r="E9" s="242"/>
      <c r="F9" s="242"/>
      <c r="G9" s="242"/>
      <c r="H9" s="242"/>
      <c r="I9" s="243"/>
    </row>
    <row r="10" spans="1:9" ht="18.75" x14ac:dyDescent="0.3">
      <c r="A10" s="229" t="s">
        <v>161</v>
      </c>
      <c r="B10" s="230"/>
      <c r="C10" s="230"/>
      <c r="D10" s="230"/>
      <c r="E10" s="230"/>
      <c r="F10" s="230"/>
      <c r="G10" s="230"/>
      <c r="H10" s="230"/>
      <c r="I10" s="255"/>
    </row>
    <row r="11" spans="1:9" ht="18.75" x14ac:dyDescent="0.3">
      <c r="A11" s="241"/>
      <c r="B11" s="242"/>
      <c r="C11" s="133"/>
      <c r="D11" s="133"/>
      <c r="E11" s="133"/>
      <c r="F11" s="133"/>
      <c r="G11" s="133"/>
      <c r="H11" s="133"/>
      <c r="I11" s="134"/>
    </row>
    <row r="12" spans="1:9" ht="19.5" thickBot="1" x14ac:dyDescent="0.35">
      <c r="A12" s="241" t="s">
        <v>162</v>
      </c>
      <c r="B12" s="242"/>
      <c r="C12" s="127"/>
      <c r="D12" s="127"/>
      <c r="E12" s="135" t="s">
        <v>163</v>
      </c>
      <c r="F12" s="127"/>
      <c r="G12" s="242" t="s">
        <v>164</v>
      </c>
      <c r="H12" s="242"/>
      <c r="I12" s="243"/>
    </row>
    <row r="13" spans="1:9" ht="18.75" x14ac:dyDescent="0.3">
      <c r="A13" s="136"/>
      <c r="B13" s="135"/>
      <c r="C13" s="123"/>
      <c r="D13" s="123"/>
      <c r="E13" s="135"/>
      <c r="F13" s="123"/>
      <c r="G13" s="135"/>
      <c r="H13" s="135"/>
      <c r="I13" s="137"/>
    </row>
    <row r="14" spans="1:9" ht="19.5" thickBot="1" x14ac:dyDescent="0.35">
      <c r="A14" s="241" t="s">
        <v>165</v>
      </c>
      <c r="B14" s="242"/>
      <c r="C14" s="127"/>
      <c r="D14" s="127"/>
      <c r="E14" s="135" t="s">
        <v>163</v>
      </c>
      <c r="F14" s="127"/>
      <c r="G14" s="242" t="s">
        <v>166</v>
      </c>
      <c r="H14" s="242"/>
      <c r="I14" s="243"/>
    </row>
    <row r="15" spans="1:9" ht="15.75" thickBot="1" x14ac:dyDescent="0.3">
      <c r="A15" s="125"/>
      <c r="B15" s="123"/>
      <c r="C15" s="123"/>
      <c r="D15" s="123"/>
      <c r="E15" s="123"/>
      <c r="F15" s="123"/>
      <c r="G15" s="123"/>
      <c r="H15" s="123"/>
      <c r="I15" s="124"/>
    </row>
    <row r="16" spans="1:9" ht="32.25" thickBot="1" x14ac:dyDescent="0.3">
      <c r="A16" s="244" t="s">
        <v>167</v>
      </c>
      <c r="B16" s="245"/>
      <c r="C16" s="138" t="s">
        <v>168</v>
      </c>
      <c r="D16" s="139" t="s">
        <v>169</v>
      </c>
      <c r="E16" s="140" t="s">
        <v>170</v>
      </c>
      <c r="F16" s="246" t="s">
        <v>171</v>
      </c>
      <c r="G16" s="232"/>
      <c r="H16" s="139" t="s">
        <v>172</v>
      </c>
      <c r="I16" s="143" t="s">
        <v>173</v>
      </c>
    </row>
    <row r="17" spans="1:9" ht="15.75" thickBot="1" x14ac:dyDescent="0.3">
      <c r="A17" s="225"/>
      <c r="B17" s="226"/>
      <c r="C17" s="144" t="s">
        <v>194</v>
      </c>
      <c r="D17" s="144"/>
      <c r="E17" s="144"/>
      <c r="F17" s="227"/>
      <c r="G17" s="228"/>
      <c r="H17" s="144"/>
      <c r="I17" s="145"/>
    </row>
    <row r="18" spans="1:9" ht="18.75" x14ac:dyDescent="0.3">
      <c r="A18" s="229" t="s">
        <v>195</v>
      </c>
      <c r="B18" s="230"/>
      <c r="C18" s="146" t="s">
        <v>174</v>
      </c>
      <c r="D18" s="147" t="s">
        <v>196</v>
      </c>
      <c r="E18" s="148" t="s">
        <v>175</v>
      </c>
      <c r="F18" s="149"/>
      <c r="G18" s="149"/>
      <c r="H18" s="149"/>
      <c r="I18" s="150"/>
    </row>
    <row r="19" spans="1:9" ht="16.5" thickBot="1" x14ac:dyDescent="0.3">
      <c r="A19" s="151"/>
      <c r="B19" s="152"/>
      <c r="C19" s="152"/>
      <c r="D19" s="152"/>
      <c r="E19" s="152"/>
      <c r="F19" s="152"/>
      <c r="G19" s="152"/>
      <c r="H19" s="152"/>
      <c r="I19" s="153"/>
    </row>
    <row r="20" spans="1:9" ht="16.5" thickBot="1" x14ac:dyDescent="0.3">
      <c r="A20" s="231" t="s">
        <v>176</v>
      </c>
      <c r="B20" s="232"/>
      <c r="C20" s="233" t="s">
        <v>177</v>
      </c>
      <c r="D20" s="234"/>
      <c r="E20" s="234"/>
      <c r="F20" s="234"/>
      <c r="G20" s="235"/>
      <c r="H20" s="154" t="s">
        <v>178</v>
      </c>
      <c r="I20" s="155" t="s">
        <v>179</v>
      </c>
    </row>
    <row r="21" spans="1:9" ht="16.5" thickBot="1" x14ac:dyDescent="0.3">
      <c r="A21" s="236" t="s">
        <v>197</v>
      </c>
      <c r="B21" s="237"/>
      <c r="C21" s="238" t="s">
        <v>106</v>
      </c>
      <c r="D21" s="239"/>
      <c r="E21" s="239"/>
      <c r="F21" s="239"/>
      <c r="G21" s="240"/>
      <c r="H21" s="156">
        <v>1</v>
      </c>
      <c r="I21" s="157" t="s">
        <v>59</v>
      </c>
    </row>
    <row r="22" spans="1:9" ht="16.5" thickBot="1" x14ac:dyDescent="0.3">
      <c r="A22" s="151"/>
      <c r="B22" s="152"/>
      <c r="C22" s="152"/>
      <c r="D22" s="152"/>
      <c r="E22" s="152"/>
      <c r="F22" s="152"/>
      <c r="G22" s="152"/>
      <c r="H22" s="152"/>
      <c r="I22" s="153"/>
    </row>
    <row r="23" spans="1:9" ht="16.5" thickBot="1" x14ac:dyDescent="0.3">
      <c r="A23" s="223" t="s">
        <v>180</v>
      </c>
      <c r="B23" s="224"/>
      <c r="C23" s="223" t="s">
        <v>181</v>
      </c>
      <c r="D23" s="224"/>
      <c r="E23" s="224"/>
      <c r="F23" s="224"/>
      <c r="G23" s="224"/>
      <c r="H23" s="224"/>
      <c r="I23" s="158" t="s">
        <v>182</v>
      </c>
    </row>
    <row r="24" spans="1:9" x14ac:dyDescent="0.25">
      <c r="A24" s="206">
        <v>84501112014</v>
      </c>
      <c r="B24" s="207"/>
      <c r="C24" s="208" t="s">
        <v>120</v>
      </c>
      <c r="D24" s="208"/>
      <c r="E24" s="208"/>
      <c r="F24" s="208"/>
      <c r="G24" s="208"/>
      <c r="H24" s="208"/>
      <c r="I24" s="159">
        <v>3.5</v>
      </c>
    </row>
    <row r="25" spans="1:9" x14ac:dyDescent="0.25">
      <c r="A25" s="206"/>
      <c r="B25" s="207"/>
      <c r="C25" s="208"/>
      <c r="D25" s="208"/>
      <c r="E25" s="208"/>
      <c r="F25" s="208"/>
      <c r="G25" s="208"/>
      <c r="H25" s="208"/>
      <c r="I25" s="159"/>
    </row>
    <row r="26" spans="1:9" x14ac:dyDescent="0.25">
      <c r="A26" s="206"/>
      <c r="B26" s="207"/>
      <c r="C26" s="208"/>
      <c r="D26" s="208"/>
      <c r="E26" s="208"/>
      <c r="F26" s="208"/>
      <c r="G26" s="208"/>
      <c r="H26" s="208"/>
      <c r="I26" s="159"/>
    </row>
    <row r="27" spans="1:9" x14ac:dyDescent="0.25">
      <c r="A27" s="206"/>
      <c r="B27" s="207"/>
      <c r="C27" s="208"/>
      <c r="D27" s="208"/>
      <c r="E27" s="208"/>
      <c r="F27" s="208"/>
      <c r="G27" s="208"/>
      <c r="H27" s="208"/>
      <c r="I27" s="159"/>
    </row>
    <row r="28" spans="1:9" x14ac:dyDescent="0.25">
      <c r="A28" s="206"/>
      <c r="B28" s="207"/>
      <c r="C28" s="208"/>
      <c r="D28" s="208"/>
      <c r="E28" s="208"/>
      <c r="F28" s="208"/>
      <c r="G28" s="208"/>
      <c r="H28" s="208"/>
      <c r="I28" s="159"/>
    </row>
    <row r="29" spans="1:9" x14ac:dyDescent="0.25">
      <c r="A29" s="206"/>
      <c r="B29" s="207"/>
      <c r="C29" s="208"/>
      <c r="D29" s="208"/>
      <c r="E29" s="208"/>
      <c r="F29" s="208"/>
      <c r="G29" s="208"/>
      <c r="H29" s="208"/>
      <c r="I29" s="159"/>
    </row>
    <row r="30" spans="1:9" x14ac:dyDescent="0.25">
      <c r="A30" s="206"/>
      <c r="B30" s="207"/>
      <c r="C30" s="208"/>
      <c r="D30" s="208"/>
      <c r="E30" s="208"/>
      <c r="F30" s="208"/>
      <c r="G30" s="208"/>
      <c r="H30" s="208"/>
      <c r="I30" s="159"/>
    </row>
    <row r="31" spans="1:9" x14ac:dyDescent="0.25">
      <c r="A31" s="206"/>
      <c r="B31" s="207"/>
      <c r="C31" s="208"/>
      <c r="D31" s="208"/>
      <c r="E31" s="208"/>
      <c r="F31" s="208"/>
      <c r="G31" s="208"/>
      <c r="H31" s="208"/>
      <c r="I31" s="159"/>
    </row>
    <row r="32" spans="1:9" x14ac:dyDescent="0.25">
      <c r="A32" s="206"/>
      <c r="B32" s="207"/>
      <c r="C32" s="208"/>
      <c r="D32" s="208"/>
      <c r="E32" s="208"/>
      <c r="F32" s="208"/>
      <c r="G32" s="208"/>
      <c r="H32" s="208"/>
      <c r="I32" s="159"/>
    </row>
    <row r="33" spans="1:9" ht="15.75" thickBot="1" x14ac:dyDescent="0.3">
      <c r="A33" s="209"/>
      <c r="B33" s="210"/>
      <c r="C33" s="211"/>
      <c r="D33" s="211"/>
      <c r="E33" s="211"/>
      <c r="F33" s="211"/>
      <c r="G33" s="211"/>
      <c r="H33" s="211"/>
      <c r="I33" s="160"/>
    </row>
    <row r="34" spans="1:9" x14ac:dyDescent="0.25">
      <c r="A34" s="161" t="s">
        <v>183</v>
      </c>
      <c r="B34" s="162"/>
      <c r="C34" s="162"/>
      <c r="D34" s="162"/>
      <c r="E34" s="162"/>
      <c r="F34" s="162"/>
      <c r="G34" s="162"/>
      <c r="H34" s="162"/>
      <c r="I34" s="163"/>
    </row>
    <row r="35" spans="1:9" x14ac:dyDescent="0.25">
      <c r="A35" s="164" t="s">
        <v>184</v>
      </c>
      <c r="B35" s="165"/>
      <c r="C35" s="165"/>
      <c r="D35" s="165"/>
      <c r="E35" s="165"/>
      <c r="F35" s="165"/>
      <c r="G35" s="165"/>
      <c r="H35" s="165"/>
      <c r="I35" s="166"/>
    </row>
    <row r="36" spans="1:9" x14ac:dyDescent="0.25">
      <c r="A36" s="164" t="s">
        <v>185</v>
      </c>
      <c r="B36" s="123"/>
      <c r="C36" s="123"/>
      <c r="D36" s="123"/>
      <c r="E36" s="123"/>
      <c r="F36" s="123"/>
      <c r="G36" s="123"/>
      <c r="H36" s="123"/>
      <c r="I36" s="124"/>
    </row>
    <row r="37" spans="1:9" x14ac:dyDescent="0.25">
      <c r="A37" s="164" t="s">
        <v>186</v>
      </c>
      <c r="B37" s="123"/>
      <c r="C37" s="123"/>
      <c r="D37" s="123"/>
      <c r="E37" s="123"/>
      <c r="F37" s="123"/>
      <c r="G37" s="123"/>
      <c r="H37" s="123"/>
      <c r="I37" s="124"/>
    </row>
    <row r="38" spans="1:9" x14ac:dyDescent="0.25">
      <c r="A38" s="125"/>
      <c r="B38" s="123"/>
      <c r="C38" s="123"/>
      <c r="D38" s="123"/>
      <c r="E38" s="123"/>
      <c r="F38" s="123"/>
      <c r="G38" s="123"/>
      <c r="H38" s="123"/>
      <c r="I38" s="124"/>
    </row>
    <row r="39" spans="1:9" ht="16.5" thickBot="1" x14ac:dyDescent="0.3">
      <c r="A39" s="126" t="s">
        <v>187</v>
      </c>
      <c r="B39" s="129"/>
      <c r="C39" s="123"/>
      <c r="D39" s="127"/>
      <c r="E39" s="127"/>
      <c r="F39" s="127"/>
      <c r="G39" s="123" t="s">
        <v>188</v>
      </c>
      <c r="H39" s="127"/>
      <c r="I39" s="128"/>
    </row>
    <row r="40" spans="1:9" ht="15.75" x14ac:dyDescent="0.25">
      <c r="A40" s="151"/>
      <c r="B40" s="152"/>
      <c r="C40" s="123"/>
      <c r="D40" s="123"/>
      <c r="E40" s="123"/>
      <c r="F40" s="123"/>
      <c r="G40" s="123"/>
      <c r="H40" s="123"/>
      <c r="I40" s="124"/>
    </row>
    <row r="41" spans="1:9" ht="15.75" x14ac:dyDescent="0.25">
      <c r="A41" s="151"/>
      <c r="B41" s="152"/>
      <c r="C41" s="123"/>
      <c r="D41" s="123"/>
      <c r="E41" s="123"/>
      <c r="F41" s="123"/>
      <c r="G41" s="123"/>
      <c r="H41" s="123"/>
      <c r="I41" s="124"/>
    </row>
    <row r="42" spans="1:9" ht="16.5" thickBot="1" x14ac:dyDescent="0.3">
      <c r="A42" s="126" t="s">
        <v>189</v>
      </c>
      <c r="B42" s="129"/>
      <c r="C42" s="123"/>
      <c r="D42" s="127"/>
      <c r="E42" s="127"/>
      <c r="F42" s="127"/>
      <c r="G42" s="123" t="s">
        <v>190</v>
      </c>
      <c r="H42" s="127"/>
      <c r="I42" s="128"/>
    </row>
    <row r="43" spans="1:9" x14ac:dyDescent="0.25">
      <c r="A43" s="125"/>
      <c r="B43" s="123"/>
      <c r="C43" s="123"/>
      <c r="D43" s="123"/>
      <c r="E43" s="123"/>
      <c r="F43" s="123"/>
      <c r="G43" s="123"/>
      <c r="H43" s="123"/>
      <c r="I43" s="124"/>
    </row>
    <row r="44" spans="1:9" x14ac:dyDescent="0.25">
      <c r="A44" s="125"/>
      <c r="B44" s="123"/>
      <c r="C44" s="123"/>
      <c r="D44" s="123"/>
      <c r="E44" s="123"/>
      <c r="F44" s="123"/>
      <c r="G44" s="123"/>
      <c r="H44" s="123"/>
      <c r="I44" s="124"/>
    </row>
    <row r="45" spans="1:9" ht="15.75" x14ac:dyDescent="0.25">
      <c r="A45" s="129"/>
      <c r="B45" s="129"/>
      <c r="C45" s="123"/>
      <c r="D45" s="123"/>
      <c r="E45" s="123"/>
      <c r="F45" s="123"/>
      <c r="G45" s="123"/>
      <c r="H45" s="123"/>
      <c r="I45" s="123"/>
    </row>
    <row r="46" spans="1:9" ht="15.75" x14ac:dyDescent="0.25">
      <c r="A46" s="126"/>
      <c r="B46" s="129"/>
      <c r="C46" s="123"/>
      <c r="D46" s="123"/>
      <c r="E46" s="123"/>
      <c r="F46" s="123"/>
      <c r="G46" s="123"/>
      <c r="H46" s="123"/>
      <c r="I46" s="124"/>
    </row>
    <row r="47" spans="1:9" ht="15.75" thickBot="1" x14ac:dyDescent="0.3">
      <c r="A47" s="125"/>
      <c r="B47" s="123"/>
      <c r="C47" s="123"/>
      <c r="D47" s="123"/>
      <c r="E47" s="123"/>
      <c r="F47" s="123"/>
      <c r="G47" s="167"/>
      <c r="H47" s="167"/>
      <c r="I47" s="168"/>
    </row>
    <row r="48" spans="1:9" x14ac:dyDescent="0.25">
      <c r="A48" s="125"/>
      <c r="B48" s="123"/>
      <c r="C48" s="123"/>
      <c r="D48" s="123"/>
      <c r="E48" s="123"/>
      <c r="F48" s="169"/>
      <c r="G48" s="212" t="s">
        <v>191</v>
      </c>
      <c r="H48" s="213"/>
      <c r="I48" s="214"/>
    </row>
    <row r="49" spans="1:9" x14ac:dyDescent="0.25">
      <c r="A49" s="221"/>
      <c r="B49" s="222"/>
      <c r="C49" s="222"/>
      <c r="D49" s="123"/>
      <c r="E49" s="123"/>
      <c r="F49" s="169"/>
      <c r="G49" s="215"/>
      <c r="H49" s="216"/>
      <c r="I49" s="217"/>
    </row>
    <row r="50" spans="1:9" x14ac:dyDescent="0.25">
      <c r="A50" s="171"/>
      <c r="B50" s="167"/>
      <c r="C50" s="167"/>
      <c r="D50" s="123"/>
      <c r="E50" s="123"/>
      <c r="F50" s="169"/>
      <c r="G50" s="215"/>
      <c r="H50" s="216"/>
      <c r="I50" s="217"/>
    </row>
    <row r="51" spans="1:9" x14ac:dyDescent="0.25">
      <c r="A51" s="125"/>
      <c r="B51" s="123"/>
      <c r="C51" s="123"/>
      <c r="D51" s="123"/>
      <c r="E51" s="123"/>
      <c r="F51" s="169"/>
      <c r="G51" s="215"/>
      <c r="H51" s="216"/>
      <c r="I51" s="217"/>
    </row>
    <row r="52" spans="1:9" x14ac:dyDescent="0.25">
      <c r="A52" s="125"/>
      <c r="B52" s="123"/>
      <c r="C52" s="123"/>
      <c r="D52" s="123"/>
      <c r="E52" s="123"/>
      <c r="F52" s="169"/>
      <c r="G52" s="215"/>
      <c r="H52" s="216"/>
      <c r="I52" s="217"/>
    </row>
    <row r="53" spans="1:9" x14ac:dyDescent="0.25">
      <c r="A53" s="125"/>
      <c r="B53" s="123"/>
      <c r="C53" s="123"/>
      <c r="D53" s="123"/>
      <c r="E53" s="123"/>
      <c r="F53" s="169"/>
      <c r="G53" s="215"/>
      <c r="H53" s="216"/>
      <c r="I53" s="217"/>
    </row>
    <row r="54" spans="1:9" x14ac:dyDescent="0.25">
      <c r="A54" s="125"/>
      <c r="B54" s="123"/>
      <c r="C54" s="123"/>
      <c r="D54" s="123"/>
      <c r="E54" s="123"/>
      <c r="F54" s="169"/>
      <c r="G54" s="215"/>
      <c r="H54" s="216"/>
      <c r="I54" s="217"/>
    </row>
    <row r="55" spans="1:9" ht="15.75" thickBot="1" x14ac:dyDescent="0.3">
      <c r="A55" s="172"/>
      <c r="B55" s="127"/>
      <c r="C55" s="127"/>
      <c r="D55" s="127"/>
      <c r="E55" s="127"/>
      <c r="F55" s="173"/>
      <c r="G55" s="218"/>
      <c r="H55" s="219"/>
      <c r="I55" s="220"/>
    </row>
    <row r="61" spans="1:9" ht="15.75" x14ac:dyDescent="0.25">
      <c r="A61" s="174"/>
      <c r="B61" s="174"/>
      <c r="C61" s="123"/>
      <c r="D61" s="123"/>
      <c r="E61" s="123"/>
      <c r="F61" s="123"/>
    </row>
    <row r="62" spans="1:9" ht="15.75" x14ac:dyDescent="0.25">
      <c r="A62" s="174"/>
      <c r="B62" s="174"/>
      <c r="C62" s="123"/>
      <c r="D62" s="123"/>
      <c r="E62" s="123"/>
      <c r="F62" s="123"/>
    </row>
    <row r="64" spans="1:9" ht="15.75" x14ac:dyDescent="0.25">
      <c r="A64" s="175"/>
      <c r="B64" s="175"/>
      <c r="C64" s="123"/>
      <c r="D64" s="123"/>
      <c r="E64" s="123"/>
      <c r="F64" s="123"/>
    </row>
    <row r="65" spans="1:6" ht="15.75" x14ac:dyDescent="0.25">
      <c r="A65" s="175"/>
      <c r="B65" s="175"/>
      <c r="C65" s="123"/>
      <c r="D65" s="123"/>
      <c r="E65" s="123"/>
      <c r="F65" s="123"/>
    </row>
    <row r="66" spans="1:6" ht="15.75" x14ac:dyDescent="0.25">
      <c r="A66" s="175"/>
      <c r="B66" s="175"/>
      <c r="C66" s="123"/>
      <c r="D66" s="123"/>
      <c r="E66" s="123"/>
      <c r="F66" s="123"/>
    </row>
    <row r="67" spans="1:6" ht="15.75" x14ac:dyDescent="0.25">
      <c r="A67" s="175"/>
      <c r="B67" s="175"/>
      <c r="C67" s="123"/>
      <c r="D67" s="123"/>
      <c r="E67" s="123"/>
      <c r="F67" s="123"/>
    </row>
    <row r="68" spans="1:6" ht="15.75" x14ac:dyDescent="0.25">
      <c r="A68" s="175"/>
      <c r="B68" s="175"/>
      <c r="C68" s="123"/>
      <c r="D68" s="123"/>
      <c r="E68" s="123"/>
      <c r="F68" s="123"/>
    </row>
    <row r="69" spans="1:6" ht="15.75" x14ac:dyDescent="0.25">
      <c r="A69" s="175"/>
      <c r="B69" s="175"/>
      <c r="C69" s="123"/>
      <c r="D69" s="123"/>
      <c r="E69" s="123"/>
      <c r="F69" s="123"/>
    </row>
    <row r="70" spans="1:6" ht="15.75" x14ac:dyDescent="0.25">
      <c r="A70" s="175"/>
      <c r="B70" s="175"/>
      <c r="C70" s="123"/>
      <c r="D70" s="123"/>
      <c r="E70" s="123"/>
      <c r="F70" s="123"/>
    </row>
  </sheetData>
  <mergeCells count="44">
    <mergeCell ref="A10:I10"/>
    <mergeCell ref="B1:G1"/>
    <mergeCell ref="H1:I1"/>
    <mergeCell ref="B2:G2"/>
    <mergeCell ref="H2:I2"/>
    <mergeCell ref="A9:I9"/>
    <mergeCell ref="A21:B21"/>
    <mergeCell ref="C21:G21"/>
    <mergeCell ref="A11:B11"/>
    <mergeCell ref="A12:B12"/>
    <mergeCell ref="G12:I12"/>
    <mergeCell ref="A14:B14"/>
    <mergeCell ref="G14:I14"/>
    <mergeCell ref="A16:B16"/>
    <mergeCell ref="F16:G16"/>
    <mergeCell ref="A17:B17"/>
    <mergeCell ref="F17:G17"/>
    <mergeCell ref="A18:B18"/>
    <mergeCell ref="A20:B20"/>
    <mergeCell ref="C20:G20"/>
    <mergeCell ref="A23:B23"/>
    <mergeCell ref="C23:H23"/>
    <mergeCell ref="A24:B24"/>
    <mergeCell ref="C24:H24"/>
    <mergeCell ref="A25:B25"/>
    <mergeCell ref="C25:H25"/>
    <mergeCell ref="A26:B26"/>
    <mergeCell ref="C26:H26"/>
    <mergeCell ref="A27:B27"/>
    <mergeCell ref="C27:H27"/>
    <mergeCell ref="A28:B28"/>
    <mergeCell ref="C28:H28"/>
    <mergeCell ref="A29:B29"/>
    <mergeCell ref="C29:H29"/>
    <mergeCell ref="A30:B30"/>
    <mergeCell ref="C30:H30"/>
    <mergeCell ref="A31:B31"/>
    <mergeCell ref="C31:H31"/>
    <mergeCell ref="A32:B32"/>
    <mergeCell ref="C32:H32"/>
    <mergeCell ref="A33:B33"/>
    <mergeCell ref="C33:H33"/>
    <mergeCell ref="G48:I55"/>
    <mergeCell ref="A49:C4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topLeftCell="A10" workbookViewId="0">
      <selection activeCell="L24" sqref="L24"/>
    </sheetView>
  </sheetViews>
  <sheetFormatPr baseColWidth="10" defaultRowHeight="15" x14ac:dyDescent="0.25"/>
  <cols>
    <col min="1" max="1" width="13.28515625" customWidth="1"/>
    <col min="4" max="4" width="13.28515625" customWidth="1"/>
    <col min="5" max="5" width="13.7109375" customWidth="1"/>
    <col min="6" max="6" width="19.42578125" customWidth="1"/>
    <col min="7" max="7" width="15.5703125" customWidth="1"/>
    <col min="8" max="8" width="13.85546875" customWidth="1"/>
    <col min="9" max="9" width="14.140625" customWidth="1"/>
  </cols>
  <sheetData>
    <row r="1" spans="1:12" ht="18" x14ac:dyDescent="0.25">
      <c r="A1" s="119"/>
      <c r="B1" s="247" t="s">
        <v>154</v>
      </c>
      <c r="C1" s="248"/>
      <c r="D1" s="248"/>
      <c r="E1" s="248"/>
      <c r="F1" s="248"/>
      <c r="G1" s="248"/>
      <c r="H1" s="249" t="s">
        <v>155</v>
      </c>
      <c r="I1" s="250"/>
    </row>
    <row r="2" spans="1:12" ht="16.5" thickBot="1" x14ac:dyDescent="0.3">
      <c r="A2" s="120"/>
      <c r="B2" s="251" t="s">
        <v>156</v>
      </c>
      <c r="C2" s="252"/>
      <c r="D2" s="252"/>
      <c r="E2" s="252"/>
      <c r="F2" s="252"/>
      <c r="G2" s="252"/>
      <c r="H2" s="253" t="s">
        <v>157</v>
      </c>
      <c r="I2" s="254"/>
    </row>
    <row r="3" spans="1:12" x14ac:dyDescent="0.25">
      <c r="A3" s="121"/>
      <c r="B3" s="122"/>
      <c r="C3" s="122"/>
      <c r="D3" s="122"/>
      <c r="E3" s="122"/>
      <c r="F3" s="122"/>
      <c r="G3" s="122"/>
      <c r="H3" s="123"/>
      <c r="I3" s="124"/>
    </row>
    <row r="4" spans="1:12" x14ac:dyDescent="0.25">
      <c r="A4" s="125"/>
      <c r="B4" s="123"/>
      <c r="C4" s="123"/>
      <c r="D4" s="123"/>
      <c r="E4" s="123"/>
      <c r="F4" s="123"/>
      <c r="G4" s="123"/>
      <c r="H4" s="123"/>
      <c r="I4" s="124"/>
    </row>
    <row r="5" spans="1:12" ht="19.5" thickBot="1" x14ac:dyDescent="0.35">
      <c r="A5" s="126" t="s">
        <v>158</v>
      </c>
      <c r="B5" s="127"/>
      <c r="C5" s="177" t="s">
        <v>54</v>
      </c>
      <c r="D5" s="127"/>
      <c r="E5" s="127"/>
      <c r="F5" s="127"/>
      <c r="G5" s="127"/>
      <c r="H5" s="127"/>
      <c r="I5" s="128"/>
    </row>
    <row r="6" spans="1:12" x14ac:dyDescent="0.25">
      <c r="A6" s="125"/>
      <c r="B6" s="123"/>
      <c r="C6" s="123"/>
      <c r="D6" s="123"/>
      <c r="E6" s="123"/>
      <c r="F6" s="123"/>
      <c r="G6" s="123"/>
      <c r="H6" s="123"/>
      <c r="I6" s="124"/>
    </row>
    <row r="7" spans="1:12" ht="16.5" thickBot="1" x14ac:dyDescent="0.3">
      <c r="A7" s="126" t="s">
        <v>159</v>
      </c>
      <c r="B7" s="129"/>
      <c r="C7" s="127"/>
      <c r="D7" s="127" t="s">
        <v>193</v>
      </c>
      <c r="E7" s="127"/>
      <c r="F7" s="127"/>
      <c r="G7" s="130" t="s">
        <v>2</v>
      </c>
      <c r="H7" s="131">
        <v>79317934</v>
      </c>
      <c r="I7" s="132"/>
    </row>
    <row r="8" spans="1:12" x14ac:dyDescent="0.25">
      <c r="A8" s="125"/>
      <c r="B8" s="123"/>
      <c r="C8" s="123"/>
      <c r="D8" s="123"/>
      <c r="E8" s="123"/>
      <c r="F8" s="123"/>
      <c r="G8" s="123"/>
      <c r="H8" s="123"/>
      <c r="I8" s="124"/>
    </row>
    <row r="9" spans="1:12" ht="18.75" x14ac:dyDescent="0.3">
      <c r="A9" s="241" t="s">
        <v>160</v>
      </c>
      <c r="B9" s="242"/>
      <c r="C9" s="242"/>
      <c r="D9" s="242"/>
      <c r="E9" s="242"/>
      <c r="F9" s="242"/>
      <c r="G9" s="242"/>
      <c r="H9" s="242"/>
      <c r="I9" s="243"/>
    </row>
    <row r="10" spans="1:12" ht="18.75" x14ac:dyDescent="0.3">
      <c r="A10" s="229" t="s">
        <v>161</v>
      </c>
      <c r="B10" s="230"/>
      <c r="C10" s="230"/>
      <c r="D10" s="230"/>
      <c r="E10" s="230"/>
      <c r="F10" s="230"/>
      <c r="G10" s="230"/>
      <c r="H10" s="230"/>
      <c r="I10" s="255"/>
    </row>
    <row r="11" spans="1:12" ht="18.75" x14ac:dyDescent="0.3">
      <c r="A11" s="241"/>
      <c r="B11" s="242"/>
      <c r="C11" s="133"/>
      <c r="D11" s="133"/>
      <c r="E11" s="133"/>
      <c r="F11" s="133"/>
      <c r="G11" s="133"/>
      <c r="H11" s="133"/>
      <c r="I11" s="134"/>
      <c r="K11" s="70" t="s">
        <v>78</v>
      </c>
      <c r="L11" s="72" t="s">
        <v>79</v>
      </c>
    </row>
    <row r="12" spans="1:12" ht="19.5" thickBot="1" x14ac:dyDescent="0.35">
      <c r="A12" s="241" t="s">
        <v>162</v>
      </c>
      <c r="B12" s="242"/>
      <c r="C12" s="127"/>
      <c r="D12" s="127"/>
      <c r="E12" s="135" t="s">
        <v>163</v>
      </c>
      <c r="F12" s="127"/>
      <c r="G12" s="242" t="s">
        <v>164</v>
      </c>
      <c r="H12" s="242"/>
      <c r="I12" s="243"/>
    </row>
    <row r="13" spans="1:12" ht="18.75" x14ac:dyDescent="0.3">
      <c r="A13" s="136"/>
      <c r="B13" s="135"/>
      <c r="C13" s="123"/>
      <c r="D13" s="123"/>
      <c r="E13" s="135"/>
      <c r="F13" s="123"/>
      <c r="G13" s="135"/>
      <c r="H13" s="135"/>
      <c r="I13" s="137"/>
    </row>
    <row r="14" spans="1:12" ht="19.5" thickBot="1" x14ac:dyDescent="0.35">
      <c r="A14" s="241" t="s">
        <v>165</v>
      </c>
      <c r="B14" s="242"/>
      <c r="C14" s="127"/>
      <c r="D14" s="127"/>
      <c r="E14" s="135" t="s">
        <v>163</v>
      </c>
      <c r="F14" s="127"/>
      <c r="G14" s="242" t="s">
        <v>166</v>
      </c>
      <c r="H14" s="242"/>
      <c r="I14" s="243"/>
    </row>
    <row r="15" spans="1:12" ht="15.75" thickBot="1" x14ac:dyDescent="0.3">
      <c r="A15" s="125"/>
      <c r="B15" s="123"/>
      <c r="C15" s="123"/>
      <c r="D15" s="123"/>
      <c r="E15" s="123"/>
      <c r="F15" s="123"/>
      <c r="G15" s="123"/>
      <c r="H15" s="123"/>
      <c r="I15" s="124"/>
    </row>
    <row r="16" spans="1:12" ht="32.25" thickBot="1" x14ac:dyDescent="0.3">
      <c r="A16" s="244" t="s">
        <v>167</v>
      </c>
      <c r="B16" s="245"/>
      <c r="C16" s="138" t="s">
        <v>168</v>
      </c>
      <c r="D16" s="139" t="s">
        <v>169</v>
      </c>
      <c r="E16" s="140" t="s">
        <v>170</v>
      </c>
      <c r="F16" s="246" t="s">
        <v>171</v>
      </c>
      <c r="G16" s="232"/>
      <c r="H16" s="139" t="s">
        <v>172</v>
      </c>
      <c r="I16" s="143" t="s">
        <v>173</v>
      </c>
    </row>
    <row r="17" spans="1:9" ht="15.75" thickBot="1" x14ac:dyDescent="0.3">
      <c r="A17" s="225"/>
      <c r="B17" s="226"/>
      <c r="C17" s="144" t="s">
        <v>194</v>
      </c>
      <c r="D17" s="144"/>
      <c r="E17" s="144"/>
      <c r="F17" s="227"/>
      <c r="G17" s="228"/>
      <c r="H17" s="144"/>
      <c r="I17" s="145"/>
    </row>
    <row r="18" spans="1:9" ht="18.75" x14ac:dyDescent="0.3">
      <c r="A18" s="229" t="s">
        <v>195</v>
      </c>
      <c r="B18" s="230"/>
      <c r="C18" s="146" t="s">
        <v>174</v>
      </c>
      <c r="D18" s="147" t="s">
        <v>196</v>
      </c>
      <c r="E18" s="148" t="s">
        <v>175</v>
      </c>
      <c r="F18" s="149"/>
      <c r="G18" s="149"/>
      <c r="H18" s="149"/>
      <c r="I18" s="150"/>
    </row>
    <row r="19" spans="1:9" ht="16.5" thickBot="1" x14ac:dyDescent="0.3">
      <c r="A19" s="151"/>
      <c r="B19" s="152"/>
      <c r="C19" s="152"/>
      <c r="D19" s="152"/>
      <c r="E19" s="152"/>
      <c r="F19" s="152"/>
      <c r="G19" s="152"/>
      <c r="H19" s="152"/>
      <c r="I19" s="153"/>
    </row>
    <row r="20" spans="1:9" ht="16.5" thickBot="1" x14ac:dyDescent="0.3">
      <c r="A20" s="231" t="s">
        <v>176</v>
      </c>
      <c r="B20" s="232"/>
      <c r="C20" s="233" t="s">
        <v>177</v>
      </c>
      <c r="D20" s="234"/>
      <c r="E20" s="234"/>
      <c r="F20" s="234"/>
      <c r="G20" s="235"/>
      <c r="H20" s="154" t="s">
        <v>178</v>
      </c>
      <c r="I20" s="155" t="s">
        <v>179</v>
      </c>
    </row>
    <row r="21" spans="1:9" ht="16.5" thickBot="1" x14ac:dyDescent="0.3">
      <c r="A21" s="236">
        <v>503613</v>
      </c>
      <c r="B21" s="237"/>
      <c r="C21" s="238" t="s">
        <v>198</v>
      </c>
      <c r="D21" s="239"/>
      <c r="E21" s="239"/>
      <c r="F21" s="239"/>
      <c r="G21" s="240"/>
      <c r="H21" s="156">
        <v>1</v>
      </c>
      <c r="I21" s="157" t="s">
        <v>59</v>
      </c>
    </row>
    <row r="22" spans="1:9" ht="16.5" thickBot="1" x14ac:dyDescent="0.3">
      <c r="A22" s="151"/>
      <c r="B22" s="152"/>
      <c r="C22" s="152"/>
      <c r="D22" s="152"/>
      <c r="E22" s="152"/>
      <c r="F22" s="152"/>
      <c r="G22" s="152"/>
      <c r="H22" s="152"/>
      <c r="I22" s="153"/>
    </row>
    <row r="23" spans="1:9" ht="16.5" thickBot="1" x14ac:dyDescent="0.3">
      <c r="A23" s="223" t="s">
        <v>180</v>
      </c>
      <c r="B23" s="224"/>
      <c r="C23" s="223" t="s">
        <v>181</v>
      </c>
      <c r="D23" s="224"/>
      <c r="E23" s="224"/>
      <c r="F23" s="224"/>
      <c r="G23" s="224"/>
      <c r="H23" s="224"/>
      <c r="I23" s="158" t="s">
        <v>182</v>
      </c>
    </row>
    <row r="24" spans="1:9" x14ac:dyDescent="0.25">
      <c r="A24" s="256">
        <v>83450042010</v>
      </c>
      <c r="B24" s="257"/>
      <c r="C24" s="258" t="s">
        <v>79</v>
      </c>
      <c r="D24" s="258"/>
      <c r="E24" s="258"/>
      <c r="F24" s="258"/>
      <c r="G24" s="258"/>
      <c r="H24" s="258"/>
      <c r="I24" s="159">
        <v>4.0999999999999996</v>
      </c>
    </row>
    <row r="25" spans="1:9" x14ac:dyDescent="0.25">
      <c r="A25" s="206"/>
      <c r="B25" s="207"/>
      <c r="C25" s="208"/>
      <c r="D25" s="208"/>
      <c r="E25" s="208"/>
      <c r="F25" s="208"/>
      <c r="G25" s="208"/>
      <c r="H25" s="208"/>
      <c r="I25" s="159"/>
    </row>
    <row r="26" spans="1:9" x14ac:dyDescent="0.25">
      <c r="A26" s="206"/>
      <c r="B26" s="207"/>
      <c r="C26" s="208"/>
      <c r="D26" s="208"/>
      <c r="E26" s="208"/>
      <c r="F26" s="208"/>
      <c r="G26" s="208"/>
      <c r="H26" s="208"/>
      <c r="I26" s="159"/>
    </row>
    <row r="27" spans="1:9" x14ac:dyDescent="0.25">
      <c r="A27" s="206"/>
      <c r="B27" s="207"/>
      <c r="C27" s="208"/>
      <c r="D27" s="208"/>
      <c r="E27" s="208"/>
      <c r="F27" s="208"/>
      <c r="G27" s="208"/>
      <c r="H27" s="208"/>
      <c r="I27" s="159"/>
    </row>
    <row r="28" spans="1:9" x14ac:dyDescent="0.25">
      <c r="A28" s="206"/>
      <c r="B28" s="207"/>
      <c r="C28" s="208"/>
      <c r="D28" s="208"/>
      <c r="E28" s="208"/>
      <c r="F28" s="208"/>
      <c r="G28" s="208"/>
      <c r="H28" s="208"/>
      <c r="I28" s="159"/>
    </row>
    <row r="29" spans="1:9" x14ac:dyDescent="0.25">
      <c r="A29" s="206"/>
      <c r="B29" s="207"/>
      <c r="C29" s="208"/>
      <c r="D29" s="208"/>
      <c r="E29" s="208"/>
      <c r="F29" s="208"/>
      <c r="G29" s="208"/>
      <c r="H29" s="208"/>
      <c r="I29" s="159"/>
    </row>
    <row r="30" spans="1:9" x14ac:dyDescent="0.25">
      <c r="A30" s="206"/>
      <c r="B30" s="207"/>
      <c r="C30" s="208"/>
      <c r="D30" s="208"/>
      <c r="E30" s="208"/>
      <c r="F30" s="208"/>
      <c r="G30" s="208"/>
      <c r="H30" s="208"/>
      <c r="I30" s="159"/>
    </row>
    <row r="31" spans="1:9" x14ac:dyDescent="0.25">
      <c r="A31" s="206"/>
      <c r="B31" s="207"/>
      <c r="C31" s="208"/>
      <c r="D31" s="208"/>
      <c r="E31" s="208"/>
      <c r="F31" s="208"/>
      <c r="G31" s="208"/>
      <c r="H31" s="208"/>
      <c r="I31" s="159"/>
    </row>
    <row r="32" spans="1:9" x14ac:dyDescent="0.25">
      <c r="A32" s="206"/>
      <c r="B32" s="207"/>
      <c r="C32" s="208"/>
      <c r="D32" s="208"/>
      <c r="E32" s="208"/>
      <c r="F32" s="208"/>
      <c r="G32" s="208"/>
      <c r="H32" s="208"/>
      <c r="I32" s="159"/>
    </row>
    <row r="33" spans="1:9" ht="15.75" thickBot="1" x14ac:dyDescent="0.3">
      <c r="A33" s="209"/>
      <c r="B33" s="210"/>
      <c r="C33" s="211"/>
      <c r="D33" s="211"/>
      <c r="E33" s="211"/>
      <c r="F33" s="211"/>
      <c r="G33" s="211"/>
      <c r="H33" s="211"/>
      <c r="I33" s="160"/>
    </row>
    <row r="34" spans="1:9" x14ac:dyDescent="0.25">
      <c r="A34" s="161" t="s">
        <v>183</v>
      </c>
      <c r="B34" s="162"/>
      <c r="C34" s="162"/>
      <c r="D34" s="162"/>
      <c r="E34" s="162"/>
      <c r="F34" s="162"/>
      <c r="G34" s="162"/>
      <c r="H34" s="162"/>
      <c r="I34" s="163"/>
    </row>
    <row r="35" spans="1:9" x14ac:dyDescent="0.25">
      <c r="A35" s="164" t="s">
        <v>184</v>
      </c>
      <c r="B35" s="165"/>
      <c r="C35" s="165"/>
      <c r="D35" s="165"/>
      <c r="E35" s="165"/>
      <c r="F35" s="165"/>
      <c r="G35" s="165"/>
      <c r="H35" s="165"/>
      <c r="I35" s="166"/>
    </row>
    <row r="36" spans="1:9" x14ac:dyDescent="0.25">
      <c r="A36" s="164" t="s">
        <v>185</v>
      </c>
      <c r="B36" s="123"/>
      <c r="C36" s="123"/>
      <c r="D36" s="123"/>
      <c r="E36" s="123"/>
      <c r="F36" s="123"/>
      <c r="G36" s="123"/>
      <c r="H36" s="123"/>
      <c r="I36" s="124"/>
    </row>
    <row r="37" spans="1:9" x14ac:dyDescent="0.25">
      <c r="A37" s="164" t="s">
        <v>186</v>
      </c>
      <c r="B37" s="123"/>
      <c r="C37" s="123"/>
      <c r="D37" s="123"/>
      <c r="E37" s="123"/>
      <c r="F37" s="123"/>
      <c r="G37" s="123"/>
      <c r="H37" s="123"/>
      <c r="I37" s="124"/>
    </row>
    <row r="38" spans="1:9" x14ac:dyDescent="0.25">
      <c r="A38" s="125"/>
      <c r="B38" s="123"/>
      <c r="C38" s="123"/>
      <c r="D38" s="123"/>
      <c r="E38" s="123"/>
      <c r="F38" s="123"/>
      <c r="G38" s="123"/>
      <c r="H38" s="123"/>
      <c r="I38" s="124"/>
    </row>
    <row r="39" spans="1:9" ht="16.5" thickBot="1" x14ac:dyDescent="0.3">
      <c r="A39" s="126" t="s">
        <v>187</v>
      </c>
      <c r="B39" s="129"/>
      <c r="C39" s="123"/>
      <c r="D39" s="127"/>
      <c r="E39" s="127"/>
      <c r="F39" s="127"/>
      <c r="G39" s="123" t="s">
        <v>188</v>
      </c>
      <c r="H39" s="127"/>
      <c r="I39" s="128"/>
    </row>
    <row r="40" spans="1:9" ht="15.75" x14ac:dyDescent="0.25">
      <c r="A40" s="151"/>
      <c r="B40" s="152"/>
      <c r="C40" s="123"/>
      <c r="D40" s="123"/>
      <c r="E40" s="123"/>
      <c r="F40" s="123"/>
      <c r="G40" s="123"/>
      <c r="H40" s="123"/>
      <c r="I40" s="124"/>
    </row>
    <row r="41" spans="1:9" ht="15.75" x14ac:dyDescent="0.25">
      <c r="A41" s="151"/>
      <c r="B41" s="152"/>
      <c r="C41" s="123"/>
      <c r="D41" s="123"/>
      <c r="E41" s="123"/>
      <c r="F41" s="123"/>
      <c r="G41" s="123"/>
      <c r="H41" s="123"/>
      <c r="I41" s="124"/>
    </row>
    <row r="42" spans="1:9" ht="16.5" thickBot="1" x14ac:dyDescent="0.3">
      <c r="A42" s="126" t="s">
        <v>189</v>
      </c>
      <c r="B42" s="129"/>
      <c r="C42" s="123"/>
      <c r="D42" s="127"/>
      <c r="E42" s="127"/>
      <c r="F42" s="127"/>
      <c r="G42" s="123" t="s">
        <v>190</v>
      </c>
      <c r="H42" s="127"/>
      <c r="I42" s="128"/>
    </row>
    <row r="43" spans="1:9" x14ac:dyDescent="0.25">
      <c r="A43" s="125"/>
      <c r="B43" s="123"/>
      <c r="C43" s="123"/>
      <c r="D43" s="123"/>
      <c r="E43" s="123"/>
      <c r="F43" s="123"/>
      <c r="G43" s="123"/>
      <c r="H43" s="123"/>
      <c r="I43" s="124"/>
    </row>
    <row r="44" spans="1:9" x14ac:dyDescent="0.25">
      <c r="A44" s="125"/>
      <c r="B44" s="123"/>
      <c r="C44" s="123"/>
      <c r="D44" s="123"/>
      <c r="E44" s="123"/>
      <c r="F44" s="123"/>
      <c r="G44" s="123"/>
      <c r="H44" s="123"/>
      <c r="I44" s="124"/>
    </row>
    <row r="45" spans="1:9" ht="15.75" x14ac:dyDescent="0.25">
      <c r="A45" s="129"/>
      <c r="B45" s="129"/>
      <c r="C45" s="123"/>
      <c r="D45" s="123"/>
      <c r="E45" s="123"/>
      <c r="F45" s="123"/>
      <c r="G45" s="123"/>
      <c r="H45" s="123"/>
      <c r="I45" s="123"/>
    </row>
    <row r="46" spans="1:9" ht="15.75" x14ac:dyDescent="0.25">
      <c r="A46" s="126"/>
      <c r="B46" s="129"/>
      <c r="C46" s="123"/>
      <c r="D46" s="123"/>
      <c r="E46" s="123"/>
      <c r="F46" s="123"/>
      <c r="G46" s="123"/>
      <c r="H46" s="123"/>
      <c r="I46" s="124"/>
    </row>
    <row r="47" spans="1:9" ht="15.75" thickBot="1" x14ac:dyDescent="0.3">
      <c r="A47" s="125"/>
      <c r="B47" s="123"/>
      <c r="C47" s="123"/>
      <c r="D47" s="123"/>
      <c r="E47" s="123"/>
      <c r="F47" s="123"/>
      <c r="G47" s="167"/>
      <c r="H47" s="167"/>
      <c r="I47" s="168"/>
    </row>
    <row r="48" spans="1:9" x14ac:dyDescent="0.25">
      <c r="A48" s="125"/>
      <c r="B48" s="123"/>
      <c r="C48" s="123"/>
      <c r="D48" s="123"/>
      <c r="E48" s="123"/>
      <c r="F48" s="169"/>
      <c r="G48" s="212" t="s">
        <v>191</v>
      </c>
      <c r="H48" s="213"/>
      <c r="I48" s="214"/>
    </row>
    <row r="49" spans="1:9" x14ac:dyDescent="0.25">
      <c r="A49" s="221"/>
      <c r="B49" s="222"/>
      <c r="C49" s="222"/>
      <c r="D49" s="123"/>
      <c r="E49" s="123"/>
      <c r="F49" s="169"/>
      <c r="G49" s="215"/>
      <c r="H49" s="216"/>
      <c r="I49" s="217"/>
    </row>
    <row r="50" spans="1:9" x14ac:dyDescent="0.25">
      <c r="A50" s="171"/>
      <c r="B50" s="167"/>
      <c r="C50" s="167"/>
      <c r="D50" s="123"/>
      <c r="E50" s="123"/>
      <c r="F50" s="169"/>
      <c r="G50" s="215"/>
      <c r="H50" s="216"/>
      <c r="I50" s="217"/>
    </row>
    <row r="51" spans="1:9" x14ac:dyDescent="0.25">
      <c r="A51" s="125"/>
      <c r="B51" s="123"/>
      <c r="C51" s="123"/>
      <c r="D51" s="123"/>
      <c r="E51" s="123"/>
      <c r="F51" s="169"/>
      <c r="G51" s="215"/>
      <c r="H51" s="216"/>
      <c r="I51" s="217"/>
    </row>
    <row r="52" spans="1:9" x14ac:dyDescent="0.25">
      <c r="A52" s="125"/>
      <c r="B52" s="123"/>
      <c r="C52" s="123"/>
      <c r="D52" s="123"/>
      <c r="E52" s="123"/>
      <c r="F52" s="169"/>
      <c r="G52" s="215"/>
      <c r="H52" s="216"/>
      <c r="I52" s="217"/>
    </row>
    <row r="53" spans="1:9" x14ac:dyDescent="0.25">
      <c r="A53" s="125"/>
      <c r="B53" s="123"/>
      <c r="C53" s="123"/>
      <c r="D53" s="123"/>
      <c r="E53" s="123"/>
      <c r="F53" s="169"/>
      <c r="G53" s="215"/>
      <c r="H53" s="216"/>
      <c r="I53" s="217"/>
    </row>
    <row r="54" spans="1:9" x14ac:dyDescent="0.25">
      <c r="A54" s="125"/>
      <c r="B54" s="123"/>
      <c r="C54" s="123"/>
      <c r="D54" s="123"/>
      <c r="E54" s="123"/>
      <c r="F54" s="169"/>
      <c r="G54" s="215"/>
      <c r="H54" s="216"/>
      <c r="I54" s="217"/>
    </row>
    <row r="55" spans="1:9" ht="15.75" thickBot="1" x14ac:dyDescent="0.3">
      <c r="A55" s="172"/>
      <c r="B55" s="127"/>
      <c r="C55" s="127"/>
      <c r="D55" s="127"/>
      <c r="E55" s="127"/>
      <c r="F55" s="173"/>
      <c r="G55" s="218"/>
      <c r="H55" s="219"/>
      <c r="I55" s="220"/>
    </row>
    <row r="61" spans="1:9" ht="15.75" x14ac:dyDescent="0.25">
      <c r="A61" s="174"/>
      <c r="B61" s="174"/>
      <c r="C61" s="123"/>
      <c r="D61" s="123"/>
      <c r="E61" s="123"/>
      <c r="F61" s="123"/>
    </row>
    <row r="62" spans="1:9" ht="15.75" x14ac:dyDescent="0.25">
      <c r="A62" s="174"/>
      <c r="B62" s="174"/>
      <c r="C62" s="123"/>
      <c r="D62" s="123"/>
      <c r="E62" s="123"/>
      <c r="F62" s="123"/>
    </row>
    <row r="64" spans="1:9" ht="15.75" x14ac:dyDescent="0.25">
      <c r="A64" s="175"/>
      <c r="B64" s="175"/>
      <c r="C64" s="123"/>
      <c r="D64" s="123"/>
      <c r="E64" s="123"/>
      <c r="F64" s="123"/>
    </row>
    <row r="65" spans="1:6" ht="15.75" x14ac:dyDescent="0.25">
      <c r="A65" s="175"/>
      <c r="B65" s="175"/>
      <c r="C65" s="123"/>
      <c r="D65" s="123"/>
      <c r="E65" s="123"/>
      <c r="F65" s="123"/>
    </row>
    <row r="66" spans="1:6" ht="15.75" x14ac:dyDescent="0.25">
      <c r="A66" s="175"/>
      <c r="B66" s="175"/>
      <c r="C66" s="123"/>
      <c r="D66" s="123"/>
      <c r="E66" s="123"/>
      <c r="F66" s="123"/>
    </row>
    <row r="67" spans="1:6" ht="15.75" x14ac:dyDescent="0.25">
      <c r="A67" s="175"/>
      <c r="B67" s="175"/>
      <c r="C67" s="123"/>
      <c r="D67" s="123"/>
      <c r="E67" s="123"/>
      <c r="F67" s="123"/>
    </row>
    <row r="68" spans="1:6" ht="15.75" x14ac:dyDescent="0.25">
      <c r="A68" s="175"/>
      <c r="B68" s="175"/>
      <c r="C68" s="123"/>
      <c r="D68" s="123"/>
      <c r="E68" s="123"/>
      <c r="F68" s="123"/>
    </row>
    <row r="69" spans="1:6" ht="15.75" x14ac:dyDescent="0.25">
      <c r="A69" s="175"/>
      <c r="B69" s="175"/>
      <c r="C69" s="123"/>
      <c r="D69" s="123"/>
      <c r="E69" s="123"/>
      <c r="F69" s="123"/>
    </row>
    <row r="70" spans="1:6" ht="15.75" x14ac:dyDescent="0.25">
      <c r="A70" s="175"/>
      <c r="B70" s="175"/>
      <c r="C70" s="123"/>
      <c r="D70" s="123"/>
      <c r="E70" s="123"/>
      <c r="F70" s="123"/>
    </row>
  </sheetData>
  <mergeCells count="44">
    <mergeCell ref="A10:I10"/>
    <mergeCell ref="B1:G1"/>
    <mergeCell ref="H1:I1"/>
    <mergeCell ref="B2:G2"/>
    <mergeCell ref="H2:I2"/>
    <mergeCell ref="A9:I9"/>
    <mergeCell ref="A21:B21"/>
    <mergeCell ref="C21:G21"/>
    <mergeCell ref="A11:B11"/>
    <mergeCell ref="A12:B12"/>
    <mergeCell ref="G12:I12"/>
    <mergeCell ref="A14:B14"/>
    <mergeCell ref="G14:I14"/>
    <mergeCell ref="A16:B16"/>
    <mergeCell ref="F16:G16"/>
    <mergeCell ref="A17:B17"/>
    <mergeCell ref="F17:G17"/>
    <mergeCell ref="A18:B18"/>
    <mergeCell ref="A20:B20"/>
    <mergeCell ref="C20:G20"/>
    <mergeCell ref="A23:B23"/>
    <mergeCell ref="C23:H23"/>
    <mergeCell ref="A24:B24"/>
    <mergeCell ref="C24:H24"/>
    <mergeCell ref="A25:B25"/>
    <mergeCell ref="C25:H25"/>
    <mergeCell ref="A26:B26"/>
    <mergeCell ref="C26:H26"/>
    <mergeCell ref="A27:B27"/>
    <mergeCell ref="C27:H27"/>
    <mergeCell ref="A28:B28"/>
    <mergeCell ref="C28:H28"/>
    <mergeCell ref="A29:B29"/>
    <mergeCell ref="C29:H29"/>
    <mergeCell ref="A30:B30"/>
    <mergeCell ref="C30:H30"/>
    <mergeCell ref="A31:B31"/>
    <mergeCell ref="C31:H31"/>
    <mergeCell ref="A32:B32"/>
    <mergeCell ref="C32:H32"/>
    <mergeCell ref="A33:B33"/>
    <mergeCell ref="C33:H33"/>
    <mergeCell ref="G48:I55"/>
    <mergeCell ref="A49:C4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7"/>
  <sheetViews>
    <sheetView topLeftCell="A19" workbookViewId="0">
      <selection activeCell="O40" sqref="C16:O40"/>
    </sheetView>
  </sheetViews>
  <sheetFormatPr baseColWidth="10" defaultRowHeight="14.25" x14ac:dyDescent="0.2"/>
  <cols>
    <col min="1" max="1" width="4.7109375" style="5" customWidth="1"/>
    <col min="2" max="2" width="13.28515625" style="5" customWidth="1"/>
    <col min="3" max="3" width="30.28515625" style="5" customWidth="1"/>
    <col min="4" max="6" width="4" style="5" customWidth="1"/>
    <col min="7" max="7" width="4.42578125" style="5" customWidth="1"/>
    <col min="8" max="9" width="3.85546875" style="5" customWidth="1"/>
    <col min="10" max="10" width="4.85546875" style="5" customWidth="1"/>
    <col min="11" max="11" width="6.5703125" style="5" customWidth="1"/>
    <col min="12" max="12" width="5.42578125" style="5" customWidth="1"/>
    <col min="13" max="13" width="5" style="5" customWidth="1"/>
    <col min="14" max="14" width="5.42578125" style="5" customWidth="1"/>
    <col min="15" max="15" width="7.7109375" style="5" customWidth="1"/>
    <col min="16" max="16" width="10" style="5" customWidth="1"/>
    <col min="17" max="17" width="11.85546875" style="5" customWidth="1"/>
    <col min="18" max="18" width="15.7109375" style="5" customWidth="1"/>
    <col min="19" max="16384" width="11.42578125" style="5"/>
  </cols>
  <sheetData>
    <row r="1" spans="1:18" s="4" customFormat="1" ht="12" x14ac:dyDescent="0.2">
      <c r="A1" s="1" t="s">
        <v>21</v>
      </c>
      <c r="B1" s="1"/>
      <c r="C1" s="1"/>
      <c r="D1" s="1"/>
      <c r="E1" s="1"/>
      <c r="F1" s="1"/>
      <c r="G1" s="1"/>
      <c r="H1" s="1"/>
      <c r="I1" s="1"/>
      <c r="J1" s="1"/>
      <c r="K1" s="1"/>
      <c r="L1" s="1"/>
      <c r="M1" s="1"/>
      <c r="N1" s="1"/>
      <c r="O1" s="1"/>
      <c r="P1" s="1"/>
      <c r="Q1" s="3"/>
      <c r="R1" s="3"/>
    </row>
    <row r="2" spans="1:18" s="4" customFormat="1" ht="12" x14ac:dyDescent="0.2">
      <c r="A2" s="1" t="s">
        <v>22</v>
      </c>
      <c r="B2" s="1"/>
      <c r="C2" s="1"/>
      <c r="D2" s="1"/>
      <c r="E2" s="1"/>
      <c r="F2" s="1"/>
      <c r="G2" s="1"/>
      <c r="H2" s="1"/>
      <c r="I2" s="1"/>
      <c r="J2" s="1"/>
      <c r="K2" s="1"/>
      <c r="L2" s="1"/>
      <c r="M2" s="1"/>
      <c r="N2" s="1"/>
      <c r="O2" s="1"/>
      <c r="P2" s="1"/>
      <c r="Q2" s="3"/>
      <c r="R2" s="3"/>
    </row>
    <row r="3" spans="1:18" s="4" customFormat="1" ht="12" x14ac:dyDescent="0.2">
      <c r="A3" s="1" t="s">
        <v>20</v>
      </c>
      <c r="B3" s="1"/>
      <c r="C3" s="1"/>
      <c r="D3" s="1"/>
      <c r="E3" s="1"/>
      <c r="F3" s="1"/>
      <c r="G3" s="1"/>
      <c r="H3" s="1"/>
      <c r="I3" s="1"/>
      <c r="J3" s="1"/>
      <c r="K3" s="1"/>
      <c r="L3" s="1"/>
      <c r="M3" s="1"/>
      <c r="N3" s="1"/>
      <c r="O3" s="1"/>
      <c r="P3" s="1"/>
      <c r="Q3" s="3"/>
      <c r="R3" s="3"/>
    </row>
    <row r="4" spans="1:18" s="4" customFormat="1" ht="12" x14ac:dyDescent="0.2">
      <c r="A4" s="2" t="s">
        <v>27</v>
      </c>
      <c r="B4" s="2"/>
      <c r="C4" s="2"/>
      <c r="D4" s="2"/>
      <c r="E4" s="2"/>
      <c r="F4" s="2"/>
      <c r="G4" s="2"/>
      <c r="H4" s="2"/>
      <c r="I4" s="2"/>
      <c r="J4" s="2"/>
      <c r="K4" s="2"/>
      <c r="L4" s="2" t="s">
        <v>153</v>
      </c>
      <c r="M4" s="2"/>
      <c r="N4" s="2"/>
      <c r="O4" s="2"/>
      <c r="P4" s="2"/>
      <c r="Q4" s="3"/>
      <c r="R4" s="3"/>
    </row>
    <row r="5" spans="1:18" s="6" customFormat="1" ht="12.75" x14ac:dyDescent="0.2">
      <c r="A5" s="31" t="s">
        <v>0</v>
      </c>
      <c r="B5" s="4"/>
      <c r="C5" s="78" t="s">
        <v>54</v>
      </c>
      <c r="D5" s="32"/>
      <c r="E5" s="31" t="s">
        <v>23</v>
      </c>
      <c r="F5" s="4"/>
      <c r="G5" s="190">
        <v>2</v>
      </c>
      <c r="H5" s="191"/>
      <c r="I5" s="38"/>
      <c r="J5" s="4"/>
      <c r="K5" s="4"/>
      <c r="L5" s="4"/>
      <c r="M5" s="33" t="s">
        <v>6</v>
      </c>
      <c r="N5" s="4"/>
      <c r="O5" s="34"/>
      <c r="P5" s="192" t="s">
        <v>56</v>
      </c>
      <c r="Q5" s="192"/>
      <c r="R5" s="192"/>
    </row>
    <row r="6" spans="1:18" s="6" customFormat="1" ht="3.75" customHeight="1" x14ac:dyDescent="0.2">
      <c r="A6" s="31"/>
      <c r="B6" s="4"/>
      <c r="C6" s="76"/>
      <c r="D6" s="32"/>
      <c r="E6" s="31"/>
      <c r="F6" s="4"/>
      <c r="G6" s="4"/>
      <c r="H6" s="4"/>
      <c r="I6" s="4"/>
      <c r="J6" s="4"/>
      <c r="K6" s="4"/>
      <c r="L6" s="4"/>
      <c r="M6" s="31"/>
      <c r="N6" s="4"/>
      <c r="O6" s="34"/>
      <c r="P6" s="84"/>
      <c r="Q6" s="85"/>
      <c r="R6" s="85"/>
    </row>
    <row r="7" spans="1:18" s="6" customFormat="1" ht="22.5" x14ac:dyDescent="0.2">
      <c r="A7" s="31" t="s">
        <v>7</v>
      </c>
      <c r="B7" s="4"/>
      <c r="C7" s="75" t="s">
        <v>146</v>
      </c>
      <c r="D7" s="32"/>
      <c r="E7" s="31" t="s">
        <v>1</v>
      </c>
      <c r="F7" s="4"/>
      <c r="G7" s="193">
        <v>1</v>
      </c>
      <c r="H7" s="194"/>
      <c r="I7" s="39"/>
      <c r="J7" s="4"/>
      <c r="K7" s="4"/>
      <c r="L7" s="4"/>
      <c r="M7" s="33" t="s">
        <v>2</v>
      </c>
      <c r="N7" s="4"/>
      <c r="O7" s="34"/>
      <c r="P7" s="195">
        <v>79317934</v>
      </c>
      <c r="Q7" s="196"/>
      <c r="R7" s="197"/>
    </row>
    <row r="8" spans="1:18" s="6" customFormat="1" ht="3.75" customHeight="1" x14ac:dyDescent="0.2">
      <c r="A8" s="31"/>
      <c r="B8" s="4"/>
      <c r="C8" s="76"/>
      <c r="D8" s="32"/>
      <c r="E8" s="4"/>
      <c r="F8" s="4"/>
      <c r="G8" s="4"/>
      <c r="H8" s="4"/>
      <c r="I8" s="4"/>
      <c r="J8" s="4"/>
      <c r="K8" s="4"/>
      <c r="L8" s="4"/>
      <c r="M8" s="31"/>
      <c r="N8" s="4"/>
      <c r="O8" s="34"/>
      <c r="P8" s="84"/>
      <c r="Q8" s="85"/>
      <c r="R8" s="85"/>
    </row>
    <row r="9" spans="1:18" s="6" customFormat="1" ht="12.75" x14ac:dyDescent="0.2">
      <c r="A9" s="31" t="s">
        <v>8</v>
      </c>
      <c r="B9" s="4"/>
      <c r="C9" s="77" t="s">
        <v>147</v>
      </c>
      <c r="D9" s="32"/>
      <c r="E9" s="34" t="s">
        <v>14</v>
      </c>
      <c r="F9" s="4"/>
      <c r="G9" s="4"/>
      <c r="H9" s="30"/>
      <c r="I9" s="38"/>
      <c r="J9" s="4"/>
      <c r="K9" s="4"/>
      <c r="L9" s="4"/>
      <c r="M9" s="33" t="s">
        <v>3</v>
      </c>
      <c r="N9" s="4"/>
      <c r="O9" s="34"/>
      <c r="P9" s="86">
        <v>3752127</v>
      </c>
      <c r="Q9" s="87" t="s">
        <v>15</v>
      </c>
      <c r="R9" s="88">
        <v>3124291921</v>
      </c>
    </row>
    <row r="10" spans="1:18" s="6" customFormat="1" ht="4.5" customHeight="1" x14ac:dyDescent="0.2">
      <c r="A10" s="31"/>
      <c r="B10" s="4"/>
      <c r="C10" s="76"/>
      <c r="D10" s="32"/>
      <c r="E10" s="4"/>
      <c r="F10" s="4"/>
      <c r="G10" s="4"/>
      <c r="H10" s="4"/>
      <c r="I10" s="4"/>
      <c r="J10" s="4"/>
      <c r="K10" s="4"/>
      <c r="L10" s="4"/>
      <c r="M10" s="31"/>
      <c r="N10" s="4"/>
      <c r="O10" s="34"/>
      <c r="P10" s="84"/>
      <c r="Q10" s="85"/>
      <c r="R10" s="85"/>
    </row>
    <row r="11" spans="1:18" s="6" customFormat="1" ht="15" x14ac:dyDescent="0.25">
      <c r="A11" s="31" t="s">
        <v>24</v>
      </c>
      <c r="B11" s="4"/>
      <c r="C11" s="83" t="s">
        <v>59</v>
      </c>
      <c r="D11" s="32"/>
      <c r="E11" s="4"/>
      <c r="F11" s="4"/>
      <c r="G11" s="4"/>
      <c r="H11" s="4"/>
      <c r="I11" s="4"/>
      <c r="J11" s="4"/>
      <c r="K11" s="4"/>
      <c r="L11" s="4"/>
      <c r="M11" s="33" t="s">
        <v>4</v>
      </c>
      <c r="N11" s="4"/>
      <c r="O11" s="34"/>
      <c r="P11" s="198" t="s">
        <v>60</v>
      </c>
      <c r="Q11" s="199"/>
      <c r="R11" s="199"/>
    </row>
    <row r="12" spans="1:18" ht="4.5" customHeight="1" x14ac:dyDescent="0.25">
      <c r="C12" s="7"/>
      <c r="D12" s="8"/>
      <c r="M12" s="9"/>
      <c r="O12" s="10"/>
      <c r="P12" s="10"/>
      <c r="Q12" s="11"/>
      <c r="R12" s="11"/>
    </row>
    <row r="13" spans="1:18" ht="4.5" customHeight="1" x14ac:dyDescent="0.2"/>
    <row r="14" spans="1:18" s="12" customFormat="1" ht="38.25" customHeight="1" x14ac:dyDescent="0.25">
      <c r="A14" s="187" t="s">
        <v>5</v>
      </c>
      <c r="B14" s="187" t="s">
        <v>19</v>
      </c>
      <c r="C14" s="187" t="s">
        <v>13</v>
      </c>
      <c r="D14" s="182" t="s">
        <v>18</v>
      </c>
      <c r="E14" s="182"/>
      <c r="F14" s="182"/>
      <c r="G14" s="182"/>
      <c r="H14" s="182"/>
      <c r="I14" s="201" t="s">
        <v>29</v>
      </c>
      <c r="J14" s="182">
        <v>0.35</v>
      </c>
      <c r="K14" s="188" t="s">
        <v>28</v>
      </c>
      <c r="L14" s="203">
        <v>0.25</v>
      </c>
      <c r="M14" s="187" t="s">
        <v>10</v>
      </c>
      <c r="N14" s="182">
        <v>0.4</v>
      </c>
      <c r="O14" s="182" t="s">
        <v>25</v>
      </c>
      <c r="P14" s="35" t="s">
        <v>11</v>
      </c>
      <c r="Q14" s="182" t="s">
        <v>26</v>
      </c>
      <c r="R14" s="182" t="s">
        <v>17</v>
      </c>
    </row>
    <row r="15" spans="1:18" s="14" customFormat="1" ht="34.5" customHeight="1" x14ac:dyDescent="0.2">
      <c r="A15" s="187"/>
      <c r="B15" s="187"/>
      <c r="C15" s="187"/>
      <c r="D15" s="13">
        <v>1</v>
      </c>
      <c r="E15" s="13">
        <v>2</v>
      </c>
      <c r="F15" s="13">
        <v>3</v>
      </c>
      <c r="G15" s="13">
        <v>4</v>
      </c>
      <c r="H15" s="13">
        <v>5</v>
      </c>
      <c r="I15" s="202"/>
      <c r="J15" s="182"/>
      <c r="K15" s="189"/>
      <c r="L15" s="204"/>
      <c r="M15" s="187"/>
      <c r="N15" s="182"/>
      <c r="O15" s="182"/>
      <c r="P15" s="36" t="s">
        <v>9</v>
      </c>
      <c r="Q15" s="182"/>
      <c r="R15" s="182"/>
    </row>
    <row r="16" spans="1:18" s="4" customFormat="1" ht="15" x14ac:dyDescent="0.25">
      <c r="A16" s="15">
        <v>1</v>
      </c>
      <c r="B16" s="79">
        <v>84651002013</v>
      </c>
      <c r="C16" s="74" t="s">
        <v>121</v>
      </c>
      <c r="D16" s="101">
        <v>3.2075000000000009</v>
      </c>
      <c r="E16" s="102">
        <f>D16+0.3</f>
        <v>3.5075000000000007</v>
      </c>
      <c r="F16" s="102">
        <f>D16-0.3</f>
        <v>2.9075000000000011</v>
      </c>
      <c r="G16" s="102">
        <f>D16+0.5</f>
        <v>3.7075000000000009</v>
      </c>
      <c r="H16" s="102">
        <f>D16-0.5</f>
        <v>2.7075000000000009</v>
      </c>
      <c r="I16" s="92">
        <f>SUM(D16:H16)/5</f>
        <v>3.2075000000000009</v>
      </c>
      <c r="J16" s="103">
        <f>I16*35%</f>
        <v>1.1226250000000002</v>
      </c>
      <c r="K16" s="93">
        <v>3.2</v>
      </c>
      <c r="L16" s="93">
        <f>O16-J16-N16</f>
        <v>1.3226250000000004</v>
      </c>
      <c r="M16" s="104">
        <v>2.5</v>
      </c>
      <c r="N16" s="95">
        <f>M16*40%</f>
        <v>1</v>
      </c>
      <c r="O16" s="92">
        <v>3.4452500000000006</v>
      </c>
      <c r="P16" s="17"/>
      <c r="Q16" s="16"/>
      <c r="R16" s="18"/>
    </row>
    <row r="17" spans="1:18" s="4" customFormat="1" ht="15" x14ac:dyDescent="0.25">
      <c r="A17" s="15">
        <v>2</v>
      </c>
      <c r="B17" s="79">
        <v>84651012013</v>
      </c>
      <c r="C17" s="74" t="s">
        <v>122</v>
      </c>
      <c r="D17" s="101">
        <v>3.5146875000000004</v>
      </c>
      <c r="E17" s="102">
        <f t="shared" ref="E17:E40" si="0">D17+0.3</f>
        <v>3.8146875000000002</v>
      </c>
      <c r="F17" s="102">
        <f t="shared" ref="F17:F40" si="1">D17-0.3</f>
        <v>3.2146875000000006</v>
      </c>
      <c r="G17" s="102">
        <f t="shared" ref="G17:G40" si="2">D17+0.5</f>
        <v>4.0146875000000009</v>
      </c>
      <c r="H17" s="102">
        <f t="shared" ref="H17:H40" si="3">D17-0.5</f>
        <v>3.0146875000000004</v>
      </c>
      <c r="I17" s="92">
        <f t="shared" ref="I17:I23" si="4">SUM(D17:H17)/5</f>
        <v>3.5146875</v>
      </c>
      <c r="J17" s="103">
        <f t="shared" ref="J17:J23" si="5">I17*35%</f>
        <v>1.230140625</v>
      </c>
      <c r="K17" s="93">
        <v>3.3802812500000003</v>
      </c>
      <c r="L17" s="93">
        <f t="shared" ref="L17:L40" si="6">O17-J17-N17</f>
        <v>1.4301406250000004</v>
      </c>
      <c r="M17" s="104">
        <v>1.8</v>
      </c>
      <c r="N17" s="95">
        <f t="shared" ref="N17:N23" si="7">M17*40%</f>
        <v>0.72000000000000008</v>
      </c>
      <c r="O17" s="92">
        <v>3.3802812500000003</v>
      </c>
      <c r="P17" s="17"/>
      <c r="Q17" s="16"/>
      <c r="R17" s="18"/>
    </row>
    <row r="18" spans="1:18" s="4" customFormat="1" ht="15" x14ac:dyDescent="0.25">
      <c r="A18" s="15">
        <v>3</v>
      </c>
      <c r="B18" s="79">
        <v>84651042013</v>
      </c>
      <c r="C18" s="74" t="s">
        <v>123</v>
      </c>
      <c r="D18" s="101">
        <v>0</v>
      </c>
      <c r="E18" s="101">
        <v>0</v>
      </c>
      <c r="F18" s="101">
        <v>0</v>
      </c>
      <c r="G18" s="101">
        <v>0</v>
      </c>
      <c r="H18" s="101">
        <v>0</v>
      </c>
      <c r="I18" s="92">
        <f t="shared" si="4"/>
        <v>0</v>
      </c>
      <c r="J18" s="103">
        <f t="shared" si="5"/>
        <v>0</v>
      </c>
      <c r="K18" s="93">
        <v>0</v>
      </c>
      <c r="L18" s="93">
        <f t="shared" si="6"/>
        <v>0</v>
      </c>
      <c r="M18" s="104">
        <v>0</v>
      </c>
      <c r="N18" s="95">
        <f t="shared" si="7"/>
        <v>0</v>
      </c>
      <c r="O18" s="92">
        <v>0</v>
      </c>
      <c r="P18" s="17"/>
      <c r="Q18" s="16"/>
      <c r="R18" s="18"/>
    </row>
    <row r="19" spans="1:18" s="4" customFormat="1" ht="15" x14ac:dyDescent="0.25">
      <c r="A19" s="15">
        <v>4</v>
      </c>
      <c r="B19" s="79">
        <v>84651052013</v>
      </c>
      <c r="C19" s="74" t="s">
        <v>124</v>
      </c>
      <c r="D19" s="101">
        <v>4.0134374999999993</v>
      </c>
      <c r="E19" s="102">
        <f t="shared" si="0"/>
        <v>4.3134374999999991</v>
      </c>
      <c r="F19" s="102">
        <f t="shared" si="1"/>
        <v>3.7134374999999995</v>
      </c>
      <c r="G19" s="102">
        <f t="shared" si="2"/>
        <v>4.5134374999999993</v>
      </c>
      <c r="H19" s="102">
        <f t="shared" si="3"/>
        <v>3.5134374999999993</v>
      </c>
      <c r="I19" s="92">
        <f t="shared" si="4"/>
        <v>4.0134374999999993</v>
      </c>
      <c r="J19" s="103">
        <f t="shared" si="5"/>
        <v>1.4047031249999997</v>
      </c>
      <c r="K19" s="93">
        <v>3.9294062499999995</v>
      </c>
      <c r="L19" s="93">
        <f t="shared" si="6"/>
        <v>1.6047031249999999</v>
      </c>
      <c r="M19" s="104">
        <v>2.2999999999999998</v>
      </c>
      <c r="N19" s="95">
        <f t="shared" si="7"/>
        <v>0.91999999999999993</v>
      </c>
      <c r="O19" s="92">
        <v>3.9294062499999995</v>
      </c>
      <c r="P19" s="17"/>
      <c r="Q19" s="16"/>
      <c r="R19" s="18"/>
    </row>
    <row r="20" spans="1:18" s="4" customFormat="1" ht="15" x14ac:dyDescent="0.25">
      <c r="A20" s="15">
        <v>5</v>
      </c>
      <c r="B20" s="79">
        <v>84651072013</v>
      </c>
      <c r="C20" s="74" t="s">
        <v>125</v>
      </c>
      <c r="D20" s="101">
        <v>3.9775000000000005</v>
      </c>
      <c r="E20" s="102">
        <f t="shared" si="0"/>
        <v>4.2775000000000007</v>
      </c>
      <c r="F20" s="102">
        <f t="shared" si="1"/>
        <v>3.6775000000000007</v>
      </c>
      <c r="G20" s="102">
        <f t="shared" si="2"/>
        <v>4.4775000000000009</v>
      </c>
      <c r="H20" s="102">
        <f t="shared" si="3"/>
        <v>3.4775000000000005</v>
      </c>
      <c r="I20" s="92">
        <f t="shared" si="4"/>
        <v>3.9775000000000005</v>
      </c>
      <c r="J20" s="103">
        <f t="shared" si="5"/>
        <v>1.3921250000000001</v>
      </c>
      <c r="K20" s="93">
        <v>3.6242500000000004</v>
      </c>
      <c r="L20" s="93">
        <f t="shared" si="6"/>
        <v>1.5921250000000002</v>
      </c>
      <c r="M20" s="104">
        <v>1.6</v>
      </c>
      <c r="N20" s="95">
        <f t="shared" si="7"/>
        <v>0.64000000000000012</v>
      </c>
      <c r="O20" s="92">
        <v>3.6242500000000004</v>
      </c>
      <c r="P20" s="17"/>
      <c r="Q20" s="16"/>
      <c r="R20" s="18"/>
    </row>
    <row r="21" spans="1:18" s="4" customFormat="1" ht="12" customHeight="1" x14ac:dyDescent="0.25">
      <c r="A21" s="15">
        <v>6</v>
      </c>
      <c r="B21" s="79">
        <v>84651092013</v>
      </c>
      <c r="C21" s="74" t="s">
        <v>126</v>
      </c>
      <c r="D21" s="101">
        <v>0</v>
      </c>
      <c r="E21" s="101">
        <v>0</v>
      </c>
      <c r="F21" s="101">
        <v>0</v>
      </c>
      <c r="G21" s="101">
        <v>0</v>
      </c>
      <c r="H21" s="101">
        <v>0</v>
      </c>
      <c r="I21" s="92">
        <f t="shared" si="4"/>
        <v>0</v>
      </c>
      <c r="J21" s="103">
        <f t="shared" si="5"/>
        <v>0</v>
      </c>
      <c r="K21" s="93">
        <v>0</v>
      </c>
      <c r="L21" s="93">
        <f t="shared" si="6"/>
        <v>0</v>
      </c>
      <c r="M21" s="104">
        <v>0</v>
      </c>
      <c r="N21" s="95">
        <f t="shared" si="7"/>
        <v>0</v>
      </c>
      <c r="O21" s="92">
        <v>0</v>
      </c>
      <c r="P21" s="17"/>
      <c r="Q21" s="16"/>
      <c r="R21" s="18"/>
    </row>
    <row r="22" spans="1:18" s="4" customFormat="1" ht="15" x14ac:dyDescent="0.25">
      <c r="A22" s="15">
        <v>7</v>
      </c>
      <c r="B22" s="79">
        <v>84651112013</v>
      </c>
      <c r="C22" s="74" t="s">
        <v>127</v>
      </c>
      <c r="D22" s="101">
        <v>3.7221875</v>
      </c>
      <c r="E22" s="102">
        <f t="shared" si="0"/>
        <v>4.0221875000000002</v>
      </c>
      <c r="F22" s="102">
        <f t="shared" si="1"/>
        <v>3.4221875000000002</v>
      </c>
      <c r="G22" s="102">
        <f t="shared" si="2"/>
        <v>4.2221875000000004</v>
      </c>
      <c r="H22" s="102">
        <f t="shared" si="3"/>
        <v>3.2221875</v>
      </c>
      <c r="I22" s="92">
        <f t="shared" si="4"/>
        <v>3.7221874999999995</v>
      </c>
      <c r="J22" s="103">
        <f t="shared" si="5"/>
        <v>1.3027656249999997</v>
      </c>
      <c r="K22" s="93">
        <v>3.4855312500000002</v>
      </c>
      <c r="L22" s="93">
        <f t="shared" si="6"/>
        <v>1.5027656250000003</v>
      </c>
      <c r="M22" s="104">
        <v>1.7</v>
      </c>
      <c r="N22" s="95">
        <f t="shared" si="7"/>
        <v>0.68</v>
      </c>
      <c r="O22" s="92">
        <v>3.4855312500000002</v>
      </c>
      <c r="P22" s="17"/>
      <c r="Q22" s="16"/>
      <c r="R22" s="18"/>
    </row>
    <row r="23" spans="1:18" s="4" customFormat="1" ht="15" x14ac:dyDescent="0.25">
      <c r="A23" s="15">
        <v>8</v>
      </c>
      <c r="B23" s="79">
        <v>84651122013</v>
      </c>
      <c r="C23" s="74" t="s">
        <v>128</v>
      </c>
      <c r="D23" s="101">
        <v>0</v>
      </c>
      <c r="E23" s="101">
        <v>0</v>
      </c>
      <c r="F23" s="101">
        <v>0</v>
      </c>
      <c r="G23" s="101">
        <v>0</v>
      </c>
      <c r="H23" s="101">
        <v>0</v>
      </c>
      <c r="I23" s="92">
        <f t="shared" si="4"/>
        <v>0</v>
      </c>
      <c r="J23" s="103">
        <f t="shared" si="5"/>
        <v>0</v>
      </c>
      <c r="K23" s="93">
        <v>0</v>
      </c>
      <c r="L23" s="93">
        <f t="shared" si="6"/>
        <v>0</v>
      </c>
      <c r="M23" s="101">
        <v>0</v>
      </c>
      <c r="N23" s="95">
        <f t="shared" si="7"/>
        <v>0</v>
      </c>
      <c r="O23" s="92">
        <v>0</v>
      </c>
      <c r="P23" s="17"/>
      <c r="Q23" s="16"/>
      <c r="R23" s="18"/>
    </row>
    <row r="24" spans="1:18" s="4" customFormat="1" ht="15" x14ac:dyDescent="0.25">
      <c r="A24" s="15">
        <v>9</v>
      </c>
      <c r="B24" s="79">
        <v>84651132013</v>
      </c>
      <c r="C24" s="74" t="s">
        <v>129</v>
      </c>
      <c r="D24" s="101">
        <v>3.2643750000000002</v>
      </c>
      <c r="E24" s="102">
        <f t="shared" si="0"/>
        <v>3.5643750000000001</v>
      </c>
      <c r="F24" s="102">
        <f t="shared" si="1"/>
        <v>2.9643750000000004</v>
      </c>
      <c r="G24" s="102">
        <f t="shared" si="2"/>
        <v>3.7643750000000002</v>
      </c>
      <c r="H24" s="102">
        <f t="shared" si="3"/>
        <v>2.7643750000000002</v>
      </c>
      <c r="I24" s="92">
        <f t="shared" ref="I24:I40" si="8">SUM(D24:H24)/5</f>
        <v>3.2643750000000002</v>
      </c>
      <c r="J24" s="103">
        <f t="shared" ref="J24:J40" si="9">I24*35%</f>
        <v>1.14253125</v>
      </c>
      <c r="K24" s="93">
        <v>3.3250625</v>
      </c>
      <c r="L24" s="93">
        <f t="shared" si="6"/>
        <v>1.3425312500000002</v>
      </c>
      <c r="M24" s="104">
        <v>2.1</v>
      </c>
      <c r="N24" s="95">
        <f t="shared" ref="N24:N40" si="10">M24*40%</f>
        <v>0.84000000000000008</v>
      </c>
      <c r="O24" s="92">
        <v>3.3250625</v>
      </c>
      <c r="P24" s="17"/>
      <c r="Q24" s="16"/>
      <c r="R24" s="18"/>
    </row>
    <row r="25" spans="1:18" s="4" customFormat="1" ht="15" x14ac:dyDescent="0.25">
      <c r="A25" s="15">
        <v>10</v>
      </c>
      <c r="B25" s="79">
        <v>84651142013</v>
      </c>
      <c r="C25" s="74" t="s">
        <v>130</v>
      </c>
      <c r="D25" s="101">
        <v>3.3412500000000001</v>
      </c>
      <c r="E25" s="102">
        <f t="shared" si="0"/>
        <v>3.6412499999999999</v>
      </c>
      <c r="F25" s="102">
        <f t="shared" si="1"/>
        <v>3.0412500000000002</v>
      </c>
      <c r="G25" s="102">
        <f t="shared" si="2"/>
        <v>3.8412500000000001</v>
      </c>
      <c r="H25" s="102">
        <f t="shared" si="3"/>
        <v>2.8412500000000001</v>
      </c>
      <c r="I25" s="92">
        <f t="shared" si="8"/>
        <v>3.3412500000000001</v>
      </c>
      <c r="J25" s="103">
        <f t="shared" si="9"/>
        <v>1.1694374999999999</v>
      </c>
      <c r="K25" s="93">
        <v>3.2188750000000002</v>
      </c>
      <c r="L25" s="93">
        <f t="shared" si="6"/>
        <v>1.3694375000000001</v>
      </c>
      <c r="M25" s="104">
        <v>1.7</v>
      </c>
      <c r="N25" s="95">
        <f t="shared" si="10"/>
        <v>0.68</v>
      </c>
      <c r="O25" s="92">
        <v>3.2188750000000002</v>
      </c>
      <c r="P25" s="17"/>
      <c r="Q25" s="16"/>
      <c r="R25" s="18"/>
    </row>
    <row r="26" spans="1:18" s="4" customFormat="1" ht="15" x14ac:dyDescent="0.25">
      <c r="A26" s="15">
        <v>11</v>
      </c>
      <c r="B26" s="79">
        <v>84651152013</v>
      </c>
      <c r="C26" s="74" t="s">
        <v>131</v>
      </c>
      <c r="D26" s="101">
        <v>2.7109375</v>
      </c>
      <c r="E26" s="102">
        <f t="shared" si="0"/>
        <v>3.0109374999999998</v>
      </c>
      <c r="F26" s="102">
        <f t="shared" si="1"/>
        <v>2.4109375000000002</v>
      </c>
      <c r="G26" s="102">
        <f t="shared" si="2"/>
        <v>3.2109375</v>
      </c>
      <c r="H26" s="102">
        <f t="shared" si="3"/>
        <v>2.2109375</v>
      </c>
      <c r="I26" s="92">
        <f t="shared" si="8"/>
        <v>2.7109375</v>
      </c>
      <c r="J26" s="103">
        <f t="shared" si="9"/>
        <v>0.94882812499999991</v>
      </c>
      <c r="K26" s="93">
        <v>2.09765625</v>
      </c>
      <c r="L26" s="93">
        <f t="shared" si="6"/>
        <v>1.1488281250000001</v>
      </c>
      <c r="M26" s="104">
        <v>0</v>
      </c>
      <c r="N26" s="95">
        <f t="shared" si="10"/>
        <v>0</v>
      </c>
      <c r="O26" s="92">
        <v>2.09765625</v>
      </c>
      <c r="P26" s="17"/>
      <c r="Q26" s="16"/>
      <c r="R26" s="18"/>
    </row>
    <row r="27" spans="1:18" s="4" customFormat="1" ht="15" x14ac:dyDescent="0.25">
      <c r="A27" s="15">
        <v>12</v>
      </c>
      <c r="B27" s="79">
        <v>84601482013</v>
      </c>
      <c r="C27" s="74" t="s">
        <v>132</v>
      </c>
      <c r="D27" s="101">
        <v>0</v>
      </c>
      <c r="E27" s="101">
        <v>0</v>
      </c>
      <c r="F27" s="101">
        <v>0</v>
      </c>
      <c r="G27" s="101">
        <v>0</v>
      </c>
      <c r="H27" s="101">
        <v>0</v>
      </c>
      <c r="I27" s="92">
        <f t="shared" si="8"/>
        <v>0</v>
      </c>
      <c r="J27" s="103">
        <f t="shared" si="9"/>
        <v>0</v>
      </c>
      <c r="K27" s="93">
        <v>0</v>
      </c>
      <c r="L27" s="93">
        <f t="shared" si="6"/>
        <v>0</v>
      </c>
      <c r="M27" s="101">
        <v>0</v>
      </c>
      <c r="N27" s="95">
        <f t="shared" si="10"/>
        <v>0</v>
      </c>
      <c r="O27" s="92">
        <v>0</v>
      </c>
      <c r="P27" s="23"/>
      <c r="Q27" s="22"/>
      <c r="R27" s="18"/>
    </row>
    <row r="28" spans="1:18" s="4" customFormat="1" ht="15" x14ac:dyDescent="0.25">
      <c r="A28" s="15">
        <v>13</v>
      </c>
      <c r="B28" s="79">
        <v>84601492013</v>
      </c>
      <c r="C28" s="74" t="s">
        <v>133</v>
      </c>
      <c r="D28" s="101">
        <v>0</v>
      </c>
      <c r="E28" s="101">
        <v>0</v>
      </c>
      <c r="F28" s="101">
        <v>0</v>
      </c>
      <c r="G28" s="101">
        <v>0</v>
      </c>
      <c r="H28" s="101">
        <v>0</v>
      </c>
      <c r="I28" s="92">
        <f t="shared" si="8"/>
        <v>0</v>
      </c>
      <c r="J28" s="103">
        <f t="shared" si="9"/>
        <v>0</v>
      </c>
      <c r="K28" s="93">
        <v>0</v>
      </c>
      <c r="L28" s="93">
        <f t="shared" si="6"/>
        <v>0</v>
      </c>
      <c r="M28" s="101">
        <v>0</v>
      </c>
      <c r="N28" s="95">
        <f t="shared" si="10"/>
        <v>0</v>
      </c>
      <c r="O28" s="92">
        <v>0</v>
      </c>
      <c r="P28" s="23"/>
      <c r="Q28" s="22"/>
      <c r="R28" s="18"/>
    </row>
    <row r="29" spans="1:18" s="4" customFormat="1" ht="15" x14ac:dyDescent="0.25">
      <c r="A29" s="15">
        <v>14</v>
      </c>
      <c r="B29" s="79">
        <v>84651182013</v>
      </c>
      <c r="C29" s="74" t="s">
        <v>134</v>
      </c>
      <c r="D29" s="101">
        <v>4.1550000000000002</v>
      </c>
      <c r="E29" s="102">
        <f t="shared" si="0"/>
        <v>4.4550000000000001</v>
      </c>
      <c r="F29" s="102">
        <f t="shared" si="1"/>
        <v>3.8550000000000004</v>
      </c>
      <c r="G29" s="102">
        <f t="shared" si="2"/>
        <v>4.6550000000000002</v>
      </c>
      <c r="H29" s="102">
        <f t="shared" si="3"/>
        <v>3.6550000000000002</v>
      </c>
      <c r="I29" s="92">
        <f t="shared" si="8"/>
        <v>4.1550000000000002</v>
      </c>
      <c r="J29" s="103">
        <f t="shared" si="9"/>
        <v>1.45425</v>
      </c>
      <c r="K29" s="93">
        <v>3.5885000000000002</v>
      </c>
      <c r="L29" s="93">
        <f t="shared" si="6"/>
        <v>1.6542500000000002</v>
      </c>
      <c r="M29" s="104">
        <v>1.2</v>
      </c>
      <c r="N29" s="95">
        <f t="shared" si="10"/>
        <v>0.48</v>
      </c>
      <c r="O29" s="92">
        <v>3.5885000000000002</v>
      </c>
      <c r="P29" s="23"/>
      <c r="Q29" s="22"/>
      <c r="R29" s="18"/>
    </row>
    <row r="30" spans="1:18" s="4" customFormat="1" ht="15" x14ac:dyDescent="0.25">
      <c r="A30" s="15">
        <v>15</v>
      </c>
      <c r="B30" s="79">
        <v>84651192013</v>
      </c>
      <c r="C30" s="74" t="s">
        <v>135</v>
      </c>
      <c r="D30" s="101">
        <v>3.4150000000000005</v>
      </c>
      <c r="E30" s="102">
        <f t="shared" si="0"/>
        <v>3.7150000000000003</v>
      </c>
      <c r="F30" s="102">
        <f t="shared" si="1"/>
        <v>3.1150000000000007</v>
      </c>
      <c r="G30" s="102">
        <f t="shared" si="2"/>
        <v>3.9150000000000005</v>
      </c>
      <c r="H30" s="102">
        <f t="shared" si="3"/>
        <v>2.9150000000000005</v>
      </c>
      <c r="I30" s="92">
        <f t="shared" si="8"/>
        <v>3.4150000000000005</v>
      </c>
      <c r="J30" s="103">
        <f t="shared" si="9"/>
        <v>1.1952500000000001</v>
      </c>
      <c r="K30" s="93">
        <v>3.3505000000000007</v>
      </c>
      <c r="L30" s="93">
        <f t="shared" si="6"/>
        <v>1.3952500000000005</v>
      </c>
      <c r="M30" s="104">
        <v>1.9</v>
      </c>
      <c r="N30" s="95">
        <f t="shared" si="10"/>
        <v>0.76</v>
      </c>
      <c r="O30" s="92">
        <v>3.3505000000000007</v>
      </c>
      <c r="P30" s="23"/>
      <c r="Q30" s="22"/>
      <c r="R30" s="18"/>
    </row>
    <row r="31" spans="1:18" s="4" customFormat="1" ht="15" x14ac:dyDescent="0.25">
      <c r="A31" s="15">
        <v>16</v>
      </c>
      <c r="B31" s="79">
        <v>84651202013</v>
      </c>
      <c r="C31" s="74" t="s">
        <v>136</v>
      </c>
      <c r="D31" s="101">
        <v>4.1240625</v>
      </c>
      <c r="E31" s="102">
        <f t="shared" si="0"/>
        <v>4.4240624999999998</v>
      </c>
      <c r="F31" s="102">
        <f t="shared" si="1"/>
        <v>3.8240625000000001</v>
      </c>
      <c r="G31" s="102">
        <f t="shared" si="2"/>
        <v>4.6240625</v>
      </c>
      <c r="H31" s="102">
        <f t="shared" si="3"/>
        <v>3.6240625</v>
      </c>
      <c r="I31" s="92">
        <f t="shared" si="8"/>
        <v>4.1240625</v>
      </c>
      <c r="J31" s="103">
        <f t="shared" si="9"/>
        <v>1.4434218749999999</v>
      </c>
      <c r="K31" s="93">
        <v>3.8068437500000001</v>
      </c>
      <c r="L31" s="93">
        <f t="shared" si="6"/>
        <v>1.643421875</v>
      </c>
      <c r="M31" s="104">
        <v>1.8</v>
      </c>
      <c r="N31" s="95">
        <f t="shared" si="10"/>
        <v>0.72000000000000008</v>
      </c>
      <c r="O31" s="92">
        <v>3.8068437500000001</v>
      </c>
      <c r="P31" s="23"/>
      <c r="Q31" s="22"/>
      <c r="R31" s="18"/>
    </row>
    <row r="32" spans="1:18" s="4" customFormat="1" ht="15" x14ac:dyDescent="0.25">
      <c r="A32" s="15">
        <v>17</v>
      </c>
      <c r="B32" s="79">
        <v>84651232013</v>
      </c>
      <c r="C32" s="74" t="s">
        <v>137</v>
      </c>
      <c r="D32" s="101">
        <v>3.2565625000000002</v>
      </c>
      <c r="E32" s="102">
        <f t="shared" si="0"/>
        <v>3.5565625000000001</v>
      </c>
      <c r="F32" s="102">
        <f t="shared" si="1"/>
        <v>2.9565625000000004</v>
      </c>
      <c r="G32" s="102">
        <f t="shared" si="2"/>
        <v>3.7565625000000002</v>
      </c>
      <c r="H32" s="102">
        <f t="shared" si="3"/>
        <v>2.7565625000000002</v>
      </c>
      <c r="I32" s="92">
        <f t="shared" si="8"/>
        <v>3.2565625000000002</v>
      </c>
      <c r="J32" s="103">
        <f t="shared" si="9"/>
        <v>1.139796875</v>
      </c>
      <c r="K32" s="93">
        <v>3.5195937500000003</v>
      </c>
      <c r="L32" s="93">
        <f t="shared" si="6"/>
        <v>1.3397968750000002</v>
      </c>
      <c r="M32" s="104">
        <v>2.6</v>
      </c>
      <c r="N32" s="95">
        <f t="shared" si="10"/>
        <v>1.04</v>
      </c>
      <c r="O32" s="92">
        <v>3.5195937500000003</v>
      </c>
      <c r="P32" s="23"/>
      <c r="Q32" s="22"/>
      <c r="R32" s="18"/>
    </row>
    <row r="33" spans="1:18" s="4" customFormat="1" ht="15" x14ac:dyDescent="0.25">
      <c r="A33" s="15">
        <v>18</v>
      </c>
      <c r="B33" s="79">
        <v>84651242013</v>
      </c>
      <c r="C33" s="74" t="s">
        <v>138</v>
      </c>
      <c r="D33" s="101">
        <v>4.0353125000000007</v>
      </c>
      <c r="E33" s="102">
        <f t="shared" si="0"/>
        <v>4.3353125000000006</v>
      </c>
      <c r="F33" s="102">
        <f t="shared" si="1"/>
        <v>3.7353125000000009</v>
      </c>
      <c r="G33" s="102">
        <f t="shared" si="2"/>
        <v>4.5353125000000007</v>
      </c>
      <c r="H33" s="102">
        <f t="shared" si="3"/>
        <v>3.5353125000000007</v>
      </c>
      <c r="I33" s="92">
        <f t="shared" si="8"/>
        <v>4.0353125000000007</v>
      </c>
      <c r="J33" s="103">
        <f t="shared" si="9"/>
        <v>1.4123593750000001</v>
      </c>
      <c r="K33" s="93">
        <v>3.8247187500000002</v>
      </c>
      <c r="L33" s="93">
        <f t="shared" si="6"/>
        <v>1.6123593750000003</v>
      </c>
      <c r="M33" s="104">
        <v>2</v>
      </c>
      <c r="N33" s="95">
        <f t="shared" si="10"/>
        <v>0.8</v>
      </c>
      <c r="O33" s="92">
        <v>3.8247187500000002</v>
      </c>
      <c r="P33" s="23"/>
      <c r="Q33" s="22"/>
      <c r="R33" s="18"/>
    </row>
    <row r="34" spans="1:18" s="4" customFormat="1" ht="15" x14ac:dyDescent="0.25">
      <c r="A34" s="15">
        <v>19</v>
      </c>
      <c r="B34" s="79">
        <v>84651262013</v>
      </c>
      <c r="C34" s="74" t="s">
        <v>139</v>
      </c>
      <c r="D34" s="101">
        <v>3.9790624999999995</v>
      </c>
      <c r="E34" s="102">
        <f t="shared" si="0"/>
        <v>4.2790624999999993</v>
      </c>
      <c r="F34" s="102">
        <f t="shared" si="1"/>
        <v>3.6790624999999997</v>
      </c>
      <c r="G34" s="102">
        <f t="shared" si="2"/>
        <v>4.4790624999999995</v>
      </c>
      <c r="H34" s="102">
        <f t="shared" si="3"/>
        <v>3.4790624999999995</v>
      </c>
      <c r="I34" s="92">
        <f t="shared" si="8"/>
        <v>3.9790624999999991</v>
      </c>
      <c r="J34" s="103">
        <f t="shared" si="9"/>
        <v>1.3926718749999996</v>
      </c>
      <c r="K34" s="93">
        <v>3.7053437499999999</v>
      </c>
      <c r="L34" s="93">
        <f t="shared" si="6"/>
        <v>1.5926718750000002</v>
      </c>
      <c r="M34" s="104">
        <v>1.8</v>
      </c>
      <c r="N34" s="95">
        <f t="shared" si="10"/>
        <v>0.72000000000000008</v>
      </c>
      <c r="O34" s="92">
        <v>3.7053437499999999</v>
      </c>
      <c r="P34" s="23"/>
      <c r="Q34" s="22"/>
      <c r="R34" s="18"/>
    </row>
    <row r="35" spans="1:18" s="4" customFormat="1" ht="15" x14ac:dyDescent="0.25">
      <c r="A35" s="15">
        <v>20</v>
      </c>
      <c r="B35" s="79">
        <v>84651302013</v>
      </c>
      <c r="C35" s="74" t="s">
        <v>140</v>
      </c>
      <c r="D35" s="101">
        <v>3.3665625000000001</v>
      </c>
      <c r="E35" s="102">
        <f t="shared" si="0"/>
        <v>3.6665624999999999</v>
      </c>
      <c r="F35" s="102">
        <f t="shared" si="1"/>
        <v>3.0665625000000003</v>
      </c>
      <c r="G35" s="102">
        <f t="shared" si="2"/>
        <v>3.8665625000000001</v>
      </c>
      <c r="H35" s="102">
        <f t="shared" si="3"/>
        <v>2.8665625000000001</v>
      </c>
      <c r="I35" s="92">
        <f t="shared" si="8"/>
        <v>3.3665624999999997</v>
      </c>
      <c r="J35" s="103">
        <f t="shared" si="9"/>
        <v>1.1782968749999998</v>
      </c>
      <c r="K35" s="93">
        <v>3.2765937500000004</v>
      </c>
      <c r="L35" s="93">
        <f t="shared" si="6"/>
        <v>1.3782968750000006</v>
      </c>
      <c r="M35" s="104">
        <v>1.8</v>
      </c>
      <c r="N35" s="95">
        <f t="shared" si="10"/>
        <v>0.72000000000000008</v>
      </c>
      <c r="O35" s="92">
        <v>3.2765937500000004</v>
      </c>
      <c r="P35" s="23"/>
      <c r="Q35" s="22"/>
      <c r="R35" s="18"/>
    </row>
    <row r="36" spans="1:18" s="4" customFormat="1" ht="15" x14ac:dyDescent="0.25">
      <c r="A36" s="15">
        <v>21</v>
      </c>
      <c r="B36" s="79">
        <v>84651322013</v>
      </c>
      <c r="C36" s="74" t="s">
        <v>141</v>
      </c>
      <c r="D36" s="101">
        <v>3.7971874999999997</v>
      </c>
      <c r="E36" s="102">
        <f t="shared" si="0"/>
        <v>4.0971874999999995</v>
      </c>
      <c r="F36" s="102">
        <f t="shared" si="1"/>
        <v>3.4971874999999999</v>
      </c>
      <c r="G36" s="102">
        <f t="shared" si="2"/>
        <v>4.2971874999999997</v>
      </c>
      <c r="H36" s="102">
        <f t="shared" si="3"/>
        <v>3.2971874999999997</v>
      </c>
      <c r="I36" s="92">
        <f t="shared" si="8"/>
        <v>3.7971874999999997</v>
      </c>
      <c r="J36" s="103">
        <f t="shared" si="9"/>
        <v>1.3290156249999998</v>
      </c>
      <c r="K36" s="93">
        <v>3.57803125</v>
      </c>
      <c r="L36" s="93">
        <f t="shared" si="6"/>
        <v>1.529015625</v>
      </c>
      <c r="M36" s="104">
        <v>1.8</v>
      </c>
      <c r="N36" s="95">
        <f t="shared" si="10"/>
        <v>0.72000000000000008</v>
      </c>
      <c r="O36" s="92">
        <v>3.57803125</v>
      </c>
      <c r="P36" s="23"/>
      <c r="Q36" s="22"/>
      <c r="R36" s="18"/>
    </row>
    <row r="37" spans="1:18" s="4" customFormat="1" ht="15" x14ac:dyDescent="0.25">
      <c r="A37" s="15">
        <v>22</v>
      </c>
      <c r="B37" s="79">
        <v>84651372013</v>
      </c>
      <c r="C37" s="74" t="s">
        <v>142</v>
      </c>
      <c r="D37" s="101">
        <v>3.3475000000000001</v>
      </c>
      <c r="E37" s="102">
        <f t="shared" si="0"/>
        <v>3.6475</v>
      </c>
      <c r="F37" s="102">
        <f t="shared" si="1"/>
        <v>3.0475000000000003</v>
      </c>
      <c r="G37" s="102">
        <f t="shared" si="2"/>
        <v>3.8475000000000001</v>
      </c>
      <c r="H37" s="102">
        <f t="shared" si="3"/>
        <v>2.8475000000000001</v>
      </c>
      <c r="I37" s="92">
        <f t="shared" si="8"/>
        <v>3.3475000000000001</v>
      </c>
      <c r="J37" s="103">
        <f t="shared" si="9"/>
        <v>1.1716249999999999</v>
      </c>
      <c r="K37" s="93">
        <v>3.3432499999999998</v>
      </c>
      <c r="L37" s="93">
        <f t="shared" si="6"/>
        <v>1.3716249999999997</v>
      </c>
      <c r="M37" s="104">
        <v>2</v>
      </c>
      <c r="N37" s="95">
        <f t="shared" si="10"/>
        <v>0.8</v>
      </c>
      <c r="O37" s="92">
        <v>3.3432499999999998</v>
      </c>
      <c r="P37" s="23"/>
      <c r="Q37" s="22"/>
      <c r="R37" s="18"/>
    </row>
    <row r="38" spans="1:18" s="4" customFormat="1" ht="15" x14ac:dyDescent="0.25">
      <c r="A38" s="15">
        <v>23</v>
      </c>
      <c r="B38" s="79">
        <v>84651392013</v>
      </c>
      <c r="C38" s="74" t="s">
        <v>143</v>
      </c>
      <c r="D38" s="101">
        <v>4.1331249999999997</v>
      </c>
      <c r="E38" s="102">
        <f t="shared" si="0"/>
        <v>4.4331249999999995</v>
      </c>
      <c r="F38" s="102">
        <f t="shared" si="1"/>
        <v>3.8331249999999999</v>
      </c>
      <c r="G38" s="102">
        <f t="shared" si="2"/>
        <v>4.6331249999999997</v>
      </c>
      <c r="H38" s="102">
        <f t="shared" si="3"/>
        <v>3.6331249999999997</v>
      </c>
      <c r="I38" s="92">
        <f t="shared" si="8"/>
        <v>4.1331249999999997</v>
      </c>
      <c r="J38" s="103">
        <f t="shared" si="9"/>
        <v>1.4465937499999999</v>
      </c>
      <c r="K38" s="93">
        <v>3.8931875000000002</v>
      </c>
      <c r="L38" s="93">
        <f t="shared" si="6"/>
        <v>1.6465937500000003</v>
      </c>
      <c r="M38" s="104">
        <v>2</v>
      </c>
      <c r="N38" s="95">
        <f t="shared" si="10"/>
        <v>0.8</v>
      </c>
      <c r="O38" s="92">
        <v>3.8931875000000002</v>
      </c>
      <c r="P38" s="23"/>
      <c r="Q38" s="22"/>
      <c r="R38" s="18"/>
    </row>
    <row r="39" spans="1:18" s="4" customFormat="1" ht="15" x14ac:dyDescent="0.25">
      <c r="A39" s="15">
        <v>24</v>
      </c>
      <c r="B39" s="79">
        <v>84651402013</v>
      </c>
      <c r="C39" s="74" t="s">
        <v>144</v>
      </c>
      <c r="D39" s="101">
        <v>3.4478125000000004</v>
      </c>
      <c r="E39" s="102">
        <f t="shared" si="0"/>
        <v>3.7478125000000002</v>
      </c>
      <c r="F39" s="102">
        <f t="shared" si="1"/>
        <v>3.1478125000000006</v>
      </c>
      <c r="G39" s="102">
        <f t="shared" si="2"/>
        <v>3.9478125000000004</v>
      </c>
      <c r="H39" s="102">
        <f t="shared" si="3"/>
        <v>2.9478125000000004</v>
      </c>
      <c r="I39" s="92">
        <f t="shared" si="8"/>
        <v>3.4478125000000004</v>
      </c>
      <c r="J39" s="103">
        <f t="shared" si="9"/>
        <v>1.2067343750000001</v>
      </c>
      <c r="K39" s="93">
        <v>3.4134687500000003</v>
      </c>
      <c r="L39" s="93">
        <f t="shared" si="6"/>
        <v>1.4067343749999999</v>
      </c>
      <c r="M39" s="104">
        <v>2</v>
      </c>
      <c r="N39" s="95">
        <f t="shared" si="10"/>
        <v>0.8</v>
      </c>
      <c r="O39" s="92">
        <v>3.4134687500000003</v>
      </c>
      <c r="P39" s="23"/>
      <c r="Q39" s="22"/>
      <c r="R39" s="18"/>
    </row>
    <row r="40" spans="1:18" s="4" customFormat="1" ht="15" x14ac:dyDescent="0.25">
      <c r="A40" s="15">
        <v>25</v>
      </c>
      <c r="B40" s="79">
        <v>84651412013</v>
      </c>
      <c r="C40" s="74" t="s">
        <v>145</v>
      </c>
      <c r="D40" s="101">
        <v>3.9259374999999999</v>
      </c>
      <c r="E40" s="102">
        <f t="shared" si="0"/>
        <v>4.2259374999999997</v>
      </c>
      <c r="F40" s="102">
        <f t="shared" si="1"/>
        <v>3.6259375</v>
      </c>
      <c r="G40" s="102">
        <f t="shared" si="2"/>
        <v>4.4259374999999999</v>
      </c>
      <c r="H40" s="102">
        <f t="shared" si="3"/>
        <v>3.4259374999999999</v>
      </c>
      <c r="I40" s="92">
        <f t="shared" si="8"/>
        <v>3.9259374999999999</v>
      </c>
      <c r="J40" s="103">
        <f t="shared" si="9"/>
        <v>1.3740781249999998</v>
      </c>
      <c r="K40" s="93">
        <v>3.9881562499999998</v>
      </c>
      <c r="L40" s="93">
        <f t="shared" si="6"/>
        <v>1.5740781249999998</v>
      </c>
      <c r="M40" s="104">
        <v>2.6</v>
      </c>
      <c r="N40" s="95">
        <f t="shared" si="10"/>
        <v>1.04</v>
      </c>
      <c r="O40" s="92">
        <v>3.9881562499999998</v>
      </c>
      <c r="P40" s="23"/>
      <c r="Q40" s="22"/>
      <c r="R40" s="18"/>
    </row>
    <row r="41" spans="1:18" s="24" customFormat="1" ht="14.25" customHeight="1" x14ac:dyDescent="0.2">
      <c r="A41" s="44" t="s">
        <v>12</v>
      </c>
      <c r="C41" s="25"/>
      <c r="D41" s="25"/>
      <c r="E41" s="25"/>
      <c r="F41" s="25"/>
      <c r="G41" s="25"/>
      <c r="H41" s="25"/>
      <c r="I41" s="25"/>
      <c r="J41" s="25"/>
      <c r="K41" s="25"/>
      <c r="L41" s="25"/>
      <c r="M41" s="25"/>
      <c r="N41" s="25"/>
      <c r="O41" s="25"/>
      <c r="P41" s="25"/>
      <c r="Q41" s="25"/>
      <c r="R41" s="25"/>
    </row>
    <row r="42" spans="1:18" s="24" customFormat="1" ht="12" customHeight="1" x14ac:dyDescent="0.25">
      <c r="A42" s="11"/>
      <c r="C42" s="26"/>
      <c r="D42" s="26"/>
      <c r="E42" s="26"/>
      <c r="F42" s="26"/>
      <c r="G42" s="26"/>
      <c r="H42" s="26"/>
      <c r="I42" s="26"/>
      <c r="J42" s="26"/>
      <c r="K42" s="26"/>
      <c r="L42" s="26"/>
      <c r="M42" s="26"/>
      <c r="N42" s="26"/>
      <c r="O42" s="26"/>
      <c r="P42" s="26"/>
      <c r="Q42" s="26"/>
      <c r="R42" s="26"/>
    </row>
    <row r="43" spans="1:18" s="24" customFormat="1" ht="22.5" customHeight="1" x14ac:dyDescent="0.45">
      <c r="C43" s="27"/>
      <c r="D43" s="37"/>
      <c r="E43" s="25"/>
      <c r="F43" s="25"/>
      <c r="G43" s="28"/>
      <c r="H43" s="25"/>
      <c r="I43" s="25"/>
      <c r="J43" s="28"/>
      <c r="K43" s="45"/>
      <c r="L43" s="43"/>
      <c r="M43" s="40"/>
      <c r="N43" s="40"/>
      <c r="O43" s="29"/>
      <c r="P43" s="29"/>
    </row>
    <row r="44" spans="1:18" s="24" customFormat="1" ht="13.5" customHeight="1" x14ac:dyDescent="0.2">
      <c r="D44" s="200" t="s">
        <v>16</v>
      </c>
      <c r="E44" s="200"/>
      <c r="F44" s="200"/>
      <c r="G44" s="200"/>
      <c r="H44" s="200"/>
      <c r="I44" s="200"/>
      <c r="J44" s="200"/>
      <c r="K44" s="200"/>
    </row>
    <row r="45" spans="1:18" s="24" customFormat="1" ht="15" x14ac:dyDescent="0.25">
      <c r="D45" s="11"/>
    </row>
    <row r="47" spans="1:18" x14ac:dyDescent="0.2">
      <c r="D47" s="4"/>
      <c r="E47" s="4"/>
      <c r="F47" s="4"/>
      <c r="G47" s="4"/>
      <c r="H47" s="4"/>
      <c r="I47" s="4"/>
    </row>
  </sheetData>
  <protectedRanges>
    <protectedRange password="E963" sqref="J16:L40" name="Fórmulas 1"/>
  </protectedRanges>
  <mergeCells count="19">
    <mergeCell ref="A14:A15"/>
    <mergeCell ref="B14:B15"/>
    <mergeCell ref="C14:C15"/>
    <mergeCell ref="D14:H14"/>
    <mergeCell ref="J14:J15"/>
    <mergeCell ref="N14:N15"/>
    <mergeCell ref="O14:O15"/>
    <mergeCell ref="Q14:Q15"/>
    <mergeCell ref="R14:R15"/>
    <mergeCell ref="D44:K44"/>
    <mergeCell ref="I14:I15"/>
    <mergeCell ref="M14:M15"/>
    <mergeCell ref="K14:K15"/>
    <mergeCell ref="L14:L15"/>
    <mergeCell ref="G5:H5"/>
    <mergeCell ref="P5:R5"/>
    <mergeCell ref="G7:H7"/>
    <mergeCell ref="P7:R7"/>
    <mergeCell ref="P11:R11"/>
  </mergeCells>
  <dataValidations count="5">
    <dataValidation type="decimal" allowBlank="1" showInputMessage="1" showErrorMessage="1" errorTitle="DATO ERRÓNEO" error="Debe ingresar solo valores numéricos, si el estudiante no se presentó ingrese 0,0 para que la formula calcule correctamente_x000a_" promptTitle="CONVOCATORIA 2" prompt="Esta celda solo permite números, si el estudiante no se presentó ingrese 0,0 para que la fórmula calcule correctamente_x000a_" sqref="P16:P40">
      <formula1>0</formula1>
      <formula2>5</formula2>
    </dataValidation>
    <dataValidation type="list" allowBlank="1" showInputMessage="1" showErrorMessage="1" errorTitle="DATO NO VÁLIDO" error="Por favor seleccione la opción apropiada del listado" promptTitle="REPORTE DE NOVEDAD" prompt="Si entrega la nota del estudiante por medio de reporte de novedad, por favor indique con una X si el estudiante no aparece en su listado de plataforma ó CL si es estudiante por modalidad curso libre" sqref="R16:R40">
      <formula1>REPORTE</formula1>
    </dataValidation>
    <dataValidation type="decimal" allowBlank="1" showInputMessage="1" showErrorMessage="1" errorTitle="DATO INCORRECTO" error="Debe ingresar solo valores numéricos, si el estudiante no se presentó ingrese 0,0 para que la formula calcule correctamente" promptTitle="EVALUACIÓN PERMANENTE" prompt="Esta celda solo permite números, si el estudiante no presentó ingrese 0,0 para que la fórmula calcule correctamente" sqref="I16:I40 E16:H17 E19:H20 E22:H22 E24:H26 E29:H40">
      <formula1>0</formula1>
      <formula2>5</formula2>
    </dataValidation>
    <dataValidation type="textLength" allowBlank="1" showInputMessage="1" showErrorMessage="1" errorTitle="CODIGO ERRÓNEO" error="Recuerde que el código tiene siete digitos, debe ingresarlo como aparece en plataforma" promptTitle="CODIGO DEL CURSO" prompt="El código del curso debe contener siete dígitos, como aparece en plataforma" sqref="C9">
      <formula1>6</formula1>
      <formula2>7</formula2>
    </dataValidation>
    <dataValidation allowBlank="1" showInputMessage="1" showErrorMessage="1" promptTitle="NOMBRE DEL CURSO" prompt="Ingrese el nombre del curso como aparece en plataforma" sqref="C7"/>
  </dataValidations>
  <hyperlinks>
    <hyperlink ref="P11" r:id="rId1"/>
  </hyperlinks>
  <printOptions horizontalCentered="1" verticalCentered="1"/>
  <pageMargins left="0.47244094488188981" right="0.23622047244094491" top="0.74803149606299213" bottom="0.74803149606299213" header="0.31496062992125984" footer="0.31496062992125984"/>
  <pageSetup scale="82" orientation="landscape"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topLeftCell="A13" workbookViewId="0">
      <selection activeCell="C6" sqref="C6"/>
    </sheetView>
  </sheetViews>
  <sheetFormatPr baseColWidth="10" defaultRowHeight="14.25" x14ac:dyDescent="0.2"/>
  <cols>
    <col min="1" max="1" width="4.5703125" style="5" customWidth="1"/>
    <col min="2" max="2" width="13.28515625" style="5" customWidth="1"/>
    <col min="3" max="3" width="30.28515625" style="5" customWidth="1"/>
    <col min="4" max="6" width="4" style="5" customWidth="1"/>
    <col min="7" max="7" width="4.42578125" style="5" customWidth="1"/>
    <col min="8" max="9" width="3.85546875" style="5" customWidth="1"/>
    <col min="10" max="10" width="5.42578125" style="5" customWidth="1"/>
    <col min="11" max="11" width="5" style="5" customWidth="1"/>
    <col min="12" max="12" width="5.42578125" style="5" customWidth="1"/>
    <col min="13" max="13" width="7.7109375" style="5" customWidth="1"/>
    <col min="14" max="14" width="10" style="5" customWidth="1"/>
    <col min="15" max="15" width="9.42578125" style="5" customWidth="1"/>
    <col min="16" max="16" width="11.28515625" style="5" customWidth="1"/>
    <col min="17" max="16384" width="11.42578125" style="5"/>
  </cols>
  <sheetData>
    <row r="1" spans="1:16" s="4" customFormat="1" ht="12" x14ac:dyDescent="0.2">
      <c r="A1" s="1" t="s">
        <v>21</v>
      </c>
      <c r="B1" s="1"/>
      <c r="C1" s="1"/>
      <c r="D1" s="1"/>
      <c r="E1" s="1"/>
      <c r="F1" s="1"/>
      <c r="G1" s="1"/>
      <c r="H1" s="1"/>
      <c r="I1" s="1"/>
      <c r="J1" s="1"/>
      <c r="K1" s="1"/>
      <c r="L1" s="1"/>
      <c r="M1" s="1"/>
      <c r="N1" s="1"/>
      <c r="O1" s="3"/>
      <c r="P1" s="3"/>
    </row>
    <row r="2" spans="1:16" s="4" customFormat="1" ht="12" x14ac:dyDescent="0.2">
      <c r="A2" s="1" t="s">
        <v>22</v>
      </c>
      <c r="B2" s="1"/>
      <c r="C2" s="1"/>
      <c r="D2" s="1"/>
      <c r="E2" s="1"/>
      <c r="F2" s="1"/>
      <c r="G2" s="1"/>
      <c r="H2" s="1"/>
      <c r="I2" s="1"/>
      <c r="J2" s="1"/>
      <c r="K2" s="1"/>
      <c r="L2" s="1"/>
      <c r="M2" s="1"/>
      <c r="N2" s="1"/>
      <c r="O2" s="3"/>
      <c r="P2" s="3"/>
    </row>
    <row r="3" spans="1:16" s="4" customFormat="1" ht="12" x14ac:dyDescent="0.2">
      <c r="A3" s="1" t="s">
        <v>20</v>
      </c>
      <c r="B3" s="1"/>
      <c r="C3" s="1"/>
      <c r="D3" s="1"/>
      <c r="E3" s="1"/>
      <c r="F3" s="1"/>
      <c r="G3" s="1"/>
      <c r="H3" s="1"/>
      <c r="I3" s="1"/>
      <c r="J3" s="1"/>
      <c r="K3" s="1"/>
      <c r="L3" s="1"/>
      <c r="M3" s="1"/>
      <c r="N3" s="1"/>
      <c r="O3" s="3"/>
      <c r="P3" s="3"/>
    </row>
    <row r="4" spans="1:16" s="4" customFormat="1" ht="12" x14ac:dyDescent="0.2">
      <c r="A4" s="2" t="s">
        <v>27</v>
      </c>
      <c r="B4" s="2"/>
      <c r="C4" s="2"/>
      <c r="D4" s="2"/>
      <c r="E4" s="2"/>
      <c r="F4" s="2"/>
      <c r="G4" s="2"/>
      <c r="H4" s="2"/>
      <c r="I4" s="2"/>
      <c r="J4" s="2">
        <v>2014</v>
      </c>
      <c r="K4" s="2"/>
      <c r="L4" s="2"/>
      <c r="M4" s="2"/>
      <c r="N4" s="2"/>
      <c r="O4" s="3"/>
      <c r="P4" s="3"/>
    </row>
    <row r="5" spans="1:16" ht="11.25" customHeight="1" x14ac:dyDescent="0.25">
      <c r="C5" s="205"/>
      <c r="D5" s="205"/>
      <c r="E5" s="205"/>
      <c r="F5" s="205"/>
      <c r="G5" s="205"/>
      <c r="H5" s="205"/>
      <c r="I5" s="205"/>
      <c r="J5" s="205"/>
      <c r="K5" s="205"/>
      <c r="L5" s="46"/>
      <c r="M5" s="46"/>
    </row>
    <row r="6" spans="1:16" s="56" customFormat="1" ht="12.75" x14ac:dyDescent="0.2">
      <c r="A6" s="56" t="s">
        <v>0</v>
      </c>
      <c r="C6" s="57" t="s">
        <v>54</v>
      </c>
      <c r="D6" s="58"/>
      <c r="E6" s="56" t="s">
        <v>55</v>
      </c>
      <c r="G6" s="178">
        <v>8</v>
      </c>
      <c r="H6" s="179"/>
      <c r="J6" s="59" t="s">
        <v>6</v>
      </c>
      <c r="L6" s="60"/>
      <c r="M6" s="180" t="s">
        <v>56</v>
      </c>
      <c r="N6" s="180"/>
      <c r="O6" s="180"/>
    </row>
    <row r="7" spans="1:16" s="56" customFormat="1" ht="3.75" customHeight="1" x14ac:dyDescent="0.2">
      <c r="C7" s="61"/>
      <c r="D7" s="58"/>
      <c r="L7" s="60"/>
      <c r="M7" s="60"/>
      <c r="N7" s="62"/>
      <c r="O7" s="62"/>
    </row>
    <row r="8" spans="1:16" s="56" customFormat="1" ht="12.75" x14ac:dyDescent="0.2">
      <c r="A8" s="56" t="s">
        <v>7</v>
      </c>
      <c r="C8" s="73" t="s">
        <v>80</v>
      </c>
      <c r="D8" s="58"/>
      <c r="E8" s="56" t="s">
        <v>1</v>
      </c>
      <c r="G8" s="178">
        <v>1</v>
      </c>
      <c r="H8" s="179"/>
      <c r="J8" s="59" t="s">
        <v>2</v>
      </c>
      <c r="L8" s="60"/>
      <c r="M8" s="178">
        <v>79317934</v>
      </c>
      <c r="N8" s="181"/>
      <c r="O8" s="179"/>
    </row>
    <row r="9" spans="1:16" s="56" customFormat="1" ht="3.75" customHeight="1" x14ac:dyDescent="0.2">
      <c r="C9" s="61"/>
      <c r="D9" s="58"/>
      <c r="L9" s="60"/>
      <c r="M9" s="60"/>
      <c r="N9" s="62"/>
      <c r="O9" s="62"/>
    </row>
    <row r="10" spans="1:16" s="56" customFormat="1" ht="12.75" x14ac:dyDescent="0.2">
      <c r="A10" s="56" t="s">
        <v>8</v>
      </c>
      <c r="C10" s="64">
        <v>503613</v>
      </c>
      <c r="D10" s="58"/>
      <c r="E10" s="60" t="s">
        <v>14</v>
      </c>
      <c r="H10" s="65">
        <v>18</v>
      </c>
      <c r="J10" s="59" t="s">
        <v>3</v>
      </c>
      <c r="L10" s="60"/>
      <c r="M10" s="65">
        <v>3752127</v>
      </c>
      <c r="N10" s="66" t="s">
        <v>15</v>
      </c>
      <c r="O10" s="68">
        <v>3124291921</v>
      </c>
    </row>
    <row r="11" spans="1:16" s="56" customFormat="1" ht="4.5" customHeight="1" x14ac:dyDescent="0.2">
      <c r="C11" s="61"/>
      <c r="D11" s="58"/>
      <c r="L11" s="60"/>
      <c r="M11" s="60"/>
      <c r="N11" s="62"/>
      <c r="O11" s="62"/>
    </row>
    <row r="12" spans="1:16" s="56" customFormat="1" ht="15" x14ac:dyDescent="0.25">
      <c r="A12" s="56" t="s">
        <v>24</v>
      </c>
      <c r="C12" s="67" t="s">
        <v>59</v>
      </c>
      <c r="D12" s="58"/>
      <c r="J12" s="59" t="s">
        <v>4</v>
      </c>
      <c r="L12" s="60"/>
      <c r="M12" s="183" t="s">
        <v>60</v>
      </c>
      <c r="N12" s="184"/>
      <c r="O12" s="185"/>
    </row>
    <row r="13" spans="1:16" ht="4.5" customHeight="1" x14ac:dyDescent="0.25">
      <c r="C13" s="7"/>
      <c r="D13" s="8"/>
      <c r="K13" s="9"/>
      <c r="M13" s="10"/>
      <c r="N13" s="10"/>
      <c r="O13" s="11"/>
      <c r="P13" s="11"/>
    </row>
    <row r="14" spans="1:16" ht="4.5" customHeight="1" x14ac:dyDescent="0.2"/>
    <row r="15" spans="1:16" s="12" customFormat="1" ht="33.75" customHeight="1" x14ac:dyDescent="0.25">
      <c r="A15" s="187" t="s">
        <v>5</v>
      </c>
      <c r="B15" s="187" t="s">
        <v>19</v>
      </c>
      <c r="C15" s="187" t="s">
        <v>13</v>
      </c>
      <c r="D15" s="182" t="s">
        <v>18</v>
      </c>
      <c r="E15" s="182"/>
      <c r="F15" s="182"/>
      <c r="G15" s="182"/>
      <c r="H15" s="182"/>
      <c r="I15" s="188" t="s">
        <v>30</v>
      </c>
      <c r="J15" s="182">
        <v>0.6</v>
      </c>
      <c r="K15" s="187" t="s">
        <v>10</v>
      </c>
      <c r="L15" s="182">
        <v>0.4</v>
      </c>
      <c r="M15" s="182" t="s">
        <v>25</v>
      </c>
      <c r="N15" s="47" t="s">
        <v>11</v>
      </c>
      <c r="O15" s="182" t="s">
        <v>26</v>
      </c>
      <c r="P15" s="182" t="s">
        <v>17</v>
      </c>
    </row>
    <row r="16" spans="1:16" s="14" customFormat="1" ht="13.5" customHeight="1" x14ac:dyDescent="0.2">
      <c r="A16" s="187"/>
      <c r="B16" s="187"/>
      <c r="C16" s="187"/>
      <c r="D16" s="13">
        <v>1</v>
      </c>
      <c r="E16" s="13">
        <v>2</v>
      </c>
      <c r="F16" s="13">
        <v>3</v>
      </c>
      <c r="G16" s="13">
        <v>4</v>
      </c>
      <c r="H16" s="13">
        <v>5</v>
      </c>
      <c r="I16" s="189"/>
      <c r="J16" s="182"/>
      <c r="K16" s="187"/>
      <c r="L16" s="182"/>
      <c r="M16" s="182"/>
      <c r="N16" s="48" t="s">
        <v>9</v>
      </c>
      <c r="O16" s="182"/>
      <c r="P16" s="182"/>
    </row>
    <row r="17" spans="1:16" s="4" customFormat="1" ht="12.75" x14ac:dyDescent="0.2">
      <c r="A17" s="15">
        <v>1</v>
      </c>
      <c r="B17" s="69">
        <v>83450522010</v>
      </c>
      <c r="C17" s="71" t="s">
        <v>61</v>
      </c>
      <c r="D17" s="107">
        <v>4.5</v>
      </c>
      <c r="E17" s="107">
        <v>4</v>
      </c>
      <c r="F17" s="107">
        <v>4.7</v>
      </c>
      <c r="G17" s="107">
        <v>4</v>
      </c>
      <c r="H17" s="107">
        <v>4.3</v>
      </c>
      <c r="I17" s="92">
        <f>SUM(D17:H17)/5</f>
        <v>4.3</v>
      </c>
      <c r="J17" s="93">
        <f>I17*60%</f>
        <v>2.5799999999999996</v>
      </c>
      <c r="K17" s="107">
        <v>4.2</v>
      </c>
      <c r="L17" s="95">
        <f>K17*40%</f>
        <v>1.6800000000000002</v>
      </c>
      <c r="M17" s="92">
        <f>J17+L17</f>
        <v>4.26</v>
      </c>
      <c r="N17" s="17"/>
      <c r="O17" s="16"/>
      <c r="P17" s="18"/>
    </row>
    <row r="18" spans="1:16" s="4" customFormat="1" ht="12.75" x14ac:dyDescent="0.2">
      <c r="A18" s="15">
        <v>2</v>
      </c>
      <c r="B18" s="69">
        <v>83450052010</v>
      </c>
      <c r="C18" s="71" t="s">
        <v>62</v>
      </c>
      <c r="D18" s="107">
        <v>4.5999999999999996</v>
      </c>
      <c r="E18" s="107">
        <v>4.7</v>
      </c>
      <c r="F18" s="107">
        <v>4.5</v>
      </c>
      <c r="G18" s="107">
        <v>4.3</v>
      </c>
      <c r="H18" s="107">
        <v>4</v>
      </c>
      <c r="I18" s="92">
        <f t="shared" ref="I18:I24" si="0">SUM(D18:H18)/5</f>
        <v>4.42</v>
      </c>
      <c r="J18" s="93">
        <f t="shared" ref="J18:J41" si="1">I18*60%</f>
        <v>2.6519999999999997</v>
      </c>
      <c r="K18" s="107">
        <v>4.3</v>
      </c>
      <c r="L18" s="95">
        <f t="shared" ref="L18:L41" si="2">K18*40%</f>
        <v>1.72</v>
      </c>
      <c r="M18" s="92">
        <f t="shared" ref="M18:M41" si="3">J18+L18</f>
        <v>4.3719999999999999</v>
      </c>
      <c r="N18" s="17"/>
      <c r="O18" s="16"/>
      <c r="P18" s="18"/>
    </row>
    <row r="19" spans="1:16" s="4" customFormat="1" ht="12.75" x14ac:dyDescent="0.2">
      <c r="A19" s="15">
        <v>3</v>
      </c>
      <c r="B19" s="69">
        <v>83450072010</v>
      </c>
      <c r="C19" s="71" t="s">
        <v>63</v>
      </c>
      <c r="D19" s="107">
        <v>4.8</v>
      </c>
      <c r="E19" s="107">
        <v>4.7</v>
      </c>
      <c r="F19" s="107">
        <v>4.5</v>
      </c>
      <c r="G19" s="107">
        <v>4.3</v>
      </c>
      <c r="H19" s="107">
        <v>4</v>
      </c>
      <c r="I19" s="92">
        <f t="shared" si="0"/>
        <v>4.46</v>
      </c>
      <c r="J19" s="93">
        <f t="shared" si="1"/>
        <v>2.6759999999999997</v>
      </c>
      <c r="K19" s="107">
        <v>4</v>
      </c>
      <c r="L19" s="95">
        <f t="shared" si="2"/>
        <v>1.6</v>
      </c>
      <c r="M19" s="92">
        <f t="shared" si="3"/>
        <v>4.2759999999999998</v>
      </c>
      <c r="N19" s="17"/>
      <c r="O19" s="16"/>
      <c r="P19" s="18"/>
    </row>
    <row r="20" spans="1:16" s="4" customFormat="1" ht="12.75" x14ac:dyDescent="0.2">
      <c r="A20" s="15">
        <v>4</v>
      </c>
      <c r="B20" s="69">
        <v>83450082010</v>
      </c>
      <c r="C20" s="71" t="s">
        <v>64</v>
      </c>
      <c r="D20" s="107">
        <v>5</v>
      </c>
      <c r="E20" s="107">
        <v>4</v>
      </c>
      <c r="F20" s="107">
        <v>4.7</v>
      </c>
      <c r="G20" s="107">
        <v>4</v>
      </c>
      <c r="H20" s="108">
        <v>4.3</v>
      </c>
      <c r="I20" s="92">
        <f t="shared" si="0"/>
        <v>4.4000000000000004</v>
      </c>
      <c r="J20" s="93">
        <f t="shared" si="1"/>
        <v>2.64</v>
      </c>
      <c r="K20" s="107">
        <v>4.3</v>
      </c>
      <c r="L20" s="95">
        <f t="shared" si="2"/>
        <v>1.72</v>
      </c>
      <c r="M20" s="92">
        <f t="shared" si="3"/>
        <v>4.3600000000000003</v>
      </c>
      <c r="N20" s="17"/>
      <c r="O20" s="16"/>
      <c r="P20" s="18"/>
    </row>
    <row r="21" spans="1:16" s="4" customFormat="1" ht="12.75" x14ac:dyDescent="0.2">
      <c r="A21" s="15">
        <v>5</v>
      </c>
      <c r="B21" s="69">
        <v>83450112010</v>
      </c>
      <c r="C21" s="71" t="s">
        <v>65</v>
      </c>
      <c r="D21" s="107">
        <v>4.5999999999999996</v>
      </c>
      <c r="E21" s="107">
        <v>3.7</v>
      </c>
      <c r="F21" s="107">
        <v>4</v>
      </c>
      <c r="G21" s="107">
        <v>4</v>
      </c>
      <c r="H21" s="108">
        <v>4</v>
      </c>
      <c r="I21" s="92">
        <f t="shared" si="0"/>
        <v>4.0600000000000005</v>
      </c>
      <c r="J21" s="93">
        <f t="shared" si="1"/>
        <v>2.4360000000000004</v>
      </c>
      <c r="K21" s="107">
        <v>4.7</v>
      </c>
      <c r="L21" s="95">
        <f t="shared" si="2"/>
        <v>1.8800000000000001</v>
      </c>
      <c r="M21" s="92">
        <f t="shared" si="3"/>
        <v>4.3160000000000007</v>
      </c>
      <c r="N21" s="17"/>
      <c r="O21" s="16"/>
      <c r="P21" s="18"/>
    </row>
    <row r="22" spans="1:16" s="4" customFormat="1" ht="12" customHeight="1" x14ac:dyDescent="0.2">
      <c r="A22" s="15">
        <v>6</v>
      </c>
      <c r="B22" s="69">
        <v>83450122010</v>
      </c>
      <c r="C22" s="71" t="s">
        <v>66</v>
      </c>
      <c r="D22" s="107">
        <v>4.5</v>
      </c>
      <c r="E22" s="107">
        <v>4</v>
      </c>
      <c r="F22" s="107">
        <v>4.5</v>
      </c>
      <c r="G22" s="107">
        <v>4.3</v>
      </c>
      <c r="H22" s="108">
        <v>4.5999999999999996</v>
      </c>
      <c r="I22" s="92">
        <f t="shared" si="0"/>
        <v>4.38</v>
      </c>
      <c r="J22" s="93">
        <f t="shared" si="1"/>
        <v>2.6279999999999997</v>
      </c>
      <c r="K22" s="107">
        <v>4.5</v>
      </c>
      <c r="L22" s="95">
        <f t="shared" si="2"/>
        <v>1.8</v>
      </c>
      <c r="M22" s="92">
        <f t="shared" si="3"/>
        <v>4.4279999999999999</v>
      </c>
      <c r="N22" s="17"/>
      <c r="O22" s="16"/>
      <c r="P22" s="18"/>
    </row>
    <row r="23" spans="1:16" s="4" customFormat="1" ht="12.75" x14ac:dyDescent="0.2">
      <c r="A23" s="15">
        <v>7</v>
      </c>
      <c r="B23" s="69">
        <v>83451122010</v>
      </c>
      <c r="C23" s="71" t="s">
        <v>67</v>
      </c>
      <c r="D23" s="107">
        <v>4.5</v>
      </c>
      <c r="E23" s="107">
        <v>3.7</v>
      </c>
      <c r="F23" s="107">
        <v>4</v>
      </c>
      <c r="G23" s="107">
        <v>4</v>
      </c>
      <c r="H23" s="108">
        <v>4</v>
      </c>
      <c r="I23" s="92">
        <f t="shared" si="0"/>
        <v>4.04</v>
      </c>
      <c r="J23" s="93">
        <f t="shared" si="1"/>
        <v>2.4239999999999999</v>
      </c>
      <c r="K23" s="107">
        <v>5</v>
      </c>
      <c r="L23" s="95">
        <f t="shared" si="2"/>
        <v>2</v>
      </c>
      <c r="M23" s="92">
        <f t="shared" si="3"/>
        <v>4.4239999999999995</v>
      </c>
      <c r="N23" s="17"/>
      <c r="O23" s="16"/>
      <c r="P23" s="18"/>
    </row>
    <row r="24" spans="1:16" s="4" customFormat="1" ht="12.75" x14ac:dyDescent="0.2">
      <c r="A24" s="15">
        <v>8</v>
      </c>
      <c r="B24" s="69">
        <v>83451512010</v>
      </c>
      <c r="C24" s="71" t="s">
        <v>68</v>
      </c>
      <c r="D24" s="107">
        <v>0</v>
      </c>
      <c r="E24" s="107">
        <v>0</v>
      </c>
      <c r="F24" s="107">
        <v>0</v>
      </c>
      <c r="G24" s="107">
        <v>0</v>
      </c>
      <c r="H24" s="107">
        <v>0</v>
      </c>
      <c r="I24" s="92">
        <f t="shared" si="0"/>
        <v>0</v>
      </c>
      <c r="J24" s="93">
        <f t="shared" si="1"/>
        <v>0</v>
      </c>
      <c r="K24" s="107">
        <v>0</v>
      </c>
      <c r="L24" s="95">
        <f t="shared" si="2"/>
        <v>0</v>
      </c>
      <c r="M24" s="92">
        <f t="shared" si="3"/>
        <v>0</v>
      </c>
      <c r="N24" s="17"/>
      <c r="O24" s="16"/>
      <c r="P24" s="18"/>
    </row>
    <row r="25" spans="1:16" s="4" customFormat="1" ht="12.75" x14ac:dyDescent="0.2">
      <c r="A25" s="15">
        <v>9</v>
      </c>
      <c r="B25" s="69">
        <v>83450982010</v>
      </c>
      <c r="C25" s="71" t="s">
        <v>69</v>
      </c>
      <c r="D25" s="107">
        <v>4.5</v>
      </c>
      <c r="E25" s="107">
        <v>4</v>
      </c>
      <c r="F25" s="107">
        <v>4.5</v>
      </c>
      <c r="G25" s="107">
        <v>4.3</v>
      </c>
      <c r="H25" s="108">
        <v>4.5999999999999996</v>
      </c>
      <c r="I25" s="92">
        <f t="shared" ref="I25:I41" si="4">SUM(D25:H25)/5</f>
        <v>4.38</v>
      </c>
      <c r="J25" s="93">
        <f t="shared" si="1"/>
        <v>2.6279999999999997</v>
      </c>
      <c r="K25" s="107">
        <v>4.5</v>
      </c>
      <c r="L25" s="95">
        <f t="shared" si="2"/>
        <v>1.8</v>
      </c>
      <c r="M25" s="92">
        <f t="shared" si="3"/>
        <v>4.4279999999999999</v>
      </c>
      <c r="N25" s="17"/>
      <c r="O25" s="16"/>
      <c r="P25" s="18"/>
    </row>
    <row r="26" spans="1:16" s="4" customFormat="1" ht="12.75" x14ac:dyDescent="0.2">
      <c r="A26" s="15">
        <v>10</v>
      </c>
      <c r="B26" s="49">
        <v>83450262010</v>
      </c>
      <c r="C26" s="71" t="s">
        <v>70</v>
      </c>
      <c r="D26" s="107">
        <v>0</v>
      </c>
      <c r="E26" s="107">
        <v>0</v>
      </c>
      <c r="F26" s="107">
        <v>0</v>
      </c>
      <c r="G26" s="107">
        <v>0</v>
      </c>
      <c r="H26" s="107">
        <v>0</v>
      </c>
      <c r="I26" s="92">
        <f t="shared" si="4"/>
        <v>0</v>
      </c>
      <c r="J26" s="93">
        <f t="shared" si="1"/>
        <v>0</v>
      </c>
      <c r="K26" s="107">
        <v>0</v>
      </c>
      <c r="L26" s="95">
        <f t="shared" si="2"/>
        <v>0</v>
      </c>
      <c r="M26" s="92">
        <f t="shared" si="3"/>
        <v>0</v>
      </c>
      <c r="N26" s="17"/>
      <c r="O26" s="16"/>
      <c r="P26" s="18"/>
    </row>
    <row r="27" spans="1:16" s="4" customFormat="1" ht="12.75" x14ac:dyDescent="0.2">
      <c r="A27" s="15">
        <v>11</v>
      </c>
      <c r="B27" s="69">
        <v>83403382011</v>
      </c>
      <c r="C27" s="71" t="s">
        <v>71</v>
      </c>
      <c r="D27" s="107">
        <v>4.3</v>
      </c>
      <c r="E27" s="107">
        <v>4</v>
      </c>
      <c r="F27" s="107">
        <v>4.7</v>
      </c>
      <c r="G27" s="107">
        <v>4</v>
      </c>
      <c r="H27" s="108">
        <v>4.3</v>
      </c>
      <c r="I27" s="92">
        <f t="shared" si="4"/>
        <v>4.26</v>
      </c>
      <c r="J27" s="93">
        <f t="shared" si="1"/>
        <v>2.5559999999999996</v>
      </c>
      <c r="K27" s="107">
        <v>4.3</v>
      </c>
      <c r="L27" s="95">
        <f t="shared" si="2"/>
        <v>1.72</v>
      </c>
      <c r="M27" s="92">
        <f t="shared" si="3"/>
        <v>4.2759999999999998</v>
      </c>
      <c r="N27" s="17"/>
      <c r="O27" s="16"/>
      <c r="P27" s="18"/>
    </row>
    <row r="28" spans="1:16" s="4" customFormat="1" ht="12.75" x14ac:dyDescent="0.2">
      <c r="A28" s="15">
        <v>12</v>
      </c>
      <c r="B28" s="69">
        <v>83451052010</v>
      </c>
      <c r="C28" s="71" t="s">
        <v>72</v>
      </c>
      <c r="D28" s="107">
        <v>4.5</v>
      </c>
      <c r="E28" s="107">
        <v>4.7</v>
      </c>
      <c r="F28" s="107">
        <v>4.3</v>
      </c>
      <c r="G28" s="107">
        <v>4</v>
      </c>
      <c r="H28" s="108">
        <v>4</v>
      </c>
      <c r="I28" s="92">
        <f t="shared" si="4"/>
        <v>4.3</v>
      </c>
      <c r="J28" s="93">
        <f t="shared" si="1"/>
        <v>2.5799999999999996</v>
      </c>
      <c r="K28" s="107">
        <v>4.4000000000000004</v>
      </c>
      <c r="L28" s="95">
        <f t="shared" si="2"/>
        <v>1.7600000000000002</v>
      </c>
      <c r="M28" s="92">
        <f t="shared" si="3"/>
        <v>4.34</v>
      </c>
      <c r="N28" s="23"/>
      <c r="O28" s="22"/>
      <c r="P28" s="18"/>
    </row>
    <row r="29" spans="1:16" s="4" customFormat="1" ht="12.75" x14ac:dyDescent="0.2">
      <c r="A29" s="15">
        <v>13</v>
      </c>
      <c r="B29" s="69">
        <v>83451442010</v>
      </c>
      <c r="C29" s="71" t="s">
        <v>73</v>
      </c>
      <c r="D29" s="107">
        <v>4.5</v>
      </c>
      <c r="E29" s="107">
        <v>4.7</v>
      </c>
      <c r="F29" s="107">
        <v>4.3</v>
      </c>
      <c r="G29" s="107">
        <v>4</v>
      </c>
      <c r="H29" s="107">
        <v>4</v>
      </c>
      <c r="I29" s="92">
        <f t="shared" si="4"/>
        <v>4.3</v>
      </c>
      <c r="J29" s="93">
        <f t="shared" si="1"/>
        <v>2.5799999999999996</v>
      </c>
      <c r="K29" s="107">
        <v>4.0999999999999996</v>
      </c>
      <c r="L29" s="95">
        <f t="shared" si="2"/>
        <v>1.64</v>
      </c>
      <c r="M29" s="92">
        <f t="shared" si="3"/>
        <v>4.22</v>
      </c>
      <c r="N29" s="23"/>
      <c r="O29" s="22"/>
      <c r="P29" s="18"/>
    </row>
    <row r="30" spans="1:16" s="4" customFormat="1" ht="12.75" x14ac:dyDescent="0.2">
      <c r="A30" s="15">
        <v>14</v>
      </c>
      <c r="B30" s="69">
        <v>83451132010</v>
      </c>
      <c r="C30" s="71" t="s">
        <v>74</v>
      </c>
      <c r="D30" s="107">
        <v>4.8</v>
      </c>
      <c r="E30" s="107">
        <v>4.8</v>
      </c>
      <c r="F30" s="107">
        <v>4.8</v>
      </c>
      <c r="G30" s="107">
        <v>4.8</v>
      </c>
      <c r="H30" s="107">
        <v>4.8</v>
      </c>
      <c r="I30" s="109">
        <f t="shared" si="4"/>
        <v>4.8</v>
      </c>
      <c r="J30" s="110">
        <f t="shared" si="1"/>
        <v>2.88</v>
      </c>
      <c r="K30" s="107">
        <v>5</v>
      </c>
      <c r="L30" s="95">
        <f t="shared" si="2"/>
        <v>2</v>
      </c>
      <c r="M30" s="92">
        <f t="shared" si="3"/>
        <v>4.88</v>
      </c>
      <c r="N30" s="23"/>
      <c r="O30" s="22"/>
      <c r="P30" s="18"/>
    </row>
    <row r="31" spans="1:16" s="4" customFormat="1" ht="12.75" x14ac:dyDescent="0.2">
      <c r="A31" s="15">
        <v>15</v>
      </c>
      <c r="B31" s="69">
        <v>83451072010</v>
      </c>
      <c r="C31" s="71" t="s">
        <v>75</v>
      </c>
      <c r="D31" s="107">
        <v>4.5</v>
      </c>
      <c r="E31" s="107">
        <v>4</v>
      </c>
      <c r="F31" s="107">
        <v>4.7</v>
      </c>
      <c r="G31" s="107">
        <v>4</v>
      </c>
      <c r="H31" s="108">
        <v>4.3</v>
      </c>
      <c r="I31" s="92">
        <f t="shared" si="4"/>
        <v>4.3</v>
      </c>
      <c r="J31" s="93">
        <f t="shared" si="1"/>
        <v>2.5799999999999996</v>
      </c>
      <c r="K31" s="107">
        <v>4.3</v>
      </c>
      <c r="L31" s="95">
        <f t="shared" si="2"/>
        <v>1.72</v>
      </c>
      <c r="M31" s="92">
        <f t="shared" si="3"/>
        <v>4.3</v>
      </c>
      <c r="N31" s="23"/>
      <c r="O31" s="22"/>
      <c r="P31" s="18"/>
    </row>
    <row r="32" spans="1:16" s="4" customFormat="1" ht="12.75" x14ac:dyDescent="0.2">
      <c r="A32" s="15">
        <v>16</v>
      </c>
      <c r="B32" s="69">
        <v>83450432010</v>
      </c>
      <c r="C32" s="71" t="s">
        <v>76</v>
      </c>
      <c r="D32" s="107">
        <v>4.5</v>
      </c>
      <c r="E32" s="107">
        <v>4.7</v>
      </c>
      <c r="F32" s="107">
        <v>4.3</v>
      </c>
      <c r="G32" s="107">
        <v>4</v>
      </c>
      <c r="H32" s="107">
        <v>4</v>
      </c>
      <c r="I32" s="92">
        <f t="shared" si="4"/>
        <v>4.3</v>
      </c>
      <c r="J32" s="93">
        <f t="shared" si="1"/>
        <v>2.5799999999999996</v>
      </c>
      <c r="K32" s="107">
        <v>4.5999999999999996</v>
      </c>
      <c r="L32" s="95">
        <f t="shared" si="2"/>
        <v>1.8399999999999999</v>
      </c>
      <c r="M32" s="92">
        <f t="shared" si="3"/>
        <v>4.42</v>
      </c>
      <c r="N32" s="23"/>
      <c r="O32" s="22"/>
      <c r="P32" s="18"/>
    </row>
    <row r="33" spans="1:16" s="4" customFormat="1" ht="12.75" x14ac:dyDescent="0.2">
      <c r="A33" s="15">
        <v>17</v>
      </c>
      <c r="B33" s="69">
        <v>83451092010</v>
      </c>
      <c r="C33" s="71" t="s">
        <v>77</v>
      </c>
      <c r="D33" s="107">
        <v>4.5</v>
      </c>
      <c r="E33" s="107">
        <v>4.7</v>
      </c>
      <c r="F33" s="107">
        <v>4.5</v>
      </c>
      <c r="G33" s="107">
        <v>4.3</v>
      </c>
      <c r="H33" s="107">
        <v>4</v>
      </c>
      <c r="I33" s="92">
        <f t="shared" si="4"/>
        <v>4.4000000000000004</v>
      </c>
      <c r="J33" s="93">
        <f t="shared" si="1"/>
        <v>2.64</v>
      </c>
      <c r="K33" s="107">
        <v>4.5999999999999996</v>
      </c>
      <c r="L33" s="95">
        <f t="shared" si="2"/>
        <v>1.8399999999999999</v>
      </c>
      <c r="M33" s="92">
        <f t="shared" si="3"/>
        <v>4.4800000000000004</v>
      </c>
      <c r="N33" s="23"/>
      <c r="O33" s="22"/>
      <c r="P33" s="18"/>
    </row>
    <row r="34" spans="1:16" s="4" customFormat="1" ht="12.75" x14ac:dyDescent="0.2">
      <c r="A34" s="15">
        <v>18</v>
      </c>
      <c r="B34" s="70" t="s">
        <v>78</v>
      </c>
      <c r="C34" s="72" t="s">
        <v>79</v>
      </c>
      <c r="D34" s="107">
        <v>4.5</v>
      </c>
      <c r="E34" s="107">
        <v>3.7</v>
      </c>
      <c r="F34" s="107">
        <v>4</v>
      </c>
      <c r="G34" s="107">
        <v>4</v>
      </c>
      <c r="H34" s="108">
        <v>4</v>
      </c>
      <c r="I34" s="92">
        <f t="shared" si="4"/>
        <v>4.04</v>
      </c>
      <c r="J34" s="93">
        <f t="shared" si="1"/>
        <v>2.4239999999999999</v>
      </c>
      <c r="K34" s="107">
        <v>4.3</v>
      </c>
      <c r="L34" s="95">
        <f t="shared" si="2"/>
        <v>1.72</v>
      </c>
      <c r="M34" s="92">
        <f t="shared" si="3"/>
        <v>4.1440000000000001</v>
      </c>
      <c r="N34" s="23"/>
      <c r="O34" s="22"/>
      <c r="P34" s="18"/>
    </row>
    <row r="35" spans="1:16" s="4" customFormat="1" ht="12.75" x14ac:dyDescent="0.2">
      <c r="A35" s="15">
        <v>19</v>
      </c>
      <c r="B35" s="49"/>
      <c r="C35" s="50"/>
      <c r="D35" s="51"/>
      <c r="E35" s="51"/>
      <c r="F35" s="51"/>
      <c r="G35" s="51"/>
      <c r="H35" s="51"/>
      <c r="I35" s="92">
        <f t="shared" si="4"/>
        <v>0</v>
      </c>
      <c r="J35" s="93">
        <f t="shared" si="1"/>
        <v>0</v>
      </c>
      <c r="K35" s="116"/>
      <c r="L35" s="95">
        <f t="shared" si="2"/>
        <v>0</v>
      </c>
      <c r="M35" s="92">
        <f t="shared" si="3"/>
        <v>0</v>
      </c>
      <c r="N35" s="23"/>
      <c r="O35" s="22"/>
      <c r="P35" s="18"/>
    </row>
    <row r="36" spans="1:16" s="4" customFormat="1" ht="12.75" x14ac:dyDescent="0.2">
      <c r="A36" s="15">
        <v>20</v>
      </c>
      <c r="B36" s="49"/>
      <c r="C36" s="50"/>
      <c r="D36" s="52"/>
      <c r="E36" s="51"/>
      <c r="F36" s="51"/>
      <c r="G36" s="51"/>
      <c r="H36" s="51"/>
      <c r="I36" s="92">
        <f t="shared" si="4"/>
        <v>0</v>
      </c>
      <c r="J36" s="93">
        <f t="shared" si="1"/>
        <v>0</v>
      </c>
      <c r="K36" s="116"/>
      <c r="L36" s="95">
        <f t="shared" si="2"/>
        <v>0</v>
      </c>
      <c r="M36" s="92">
        <f t="shared" si="3"/>
        <v>0</v>
      </c>
      <c r="N36" s="23"/>
      <c r="O36" s="22"/>
      <c r="P36" s="18"/>
    </row>
    <row r="37" spans="1:16" s="4" customFormat="1" ht="12.75" x14ac:dyDescent="0.2">
      <c r="A37" s="15">
        <v>21</v>
      </c>
      <c r="B37" s="49"/>
      <c r="C37" s="50"/>
      <c r="D37" s="51"/>
      <c r="E37" s="51"/>
      <c r="F37" s="51"/>
      <c r="G37" s="51"/>
      <c r="H37" s="51"/>
      <c r="I37" s="92">
        <f t="shared" si="4"/>
        <v>0</v>
      </c>
      <c r="J37" s="93">
        <f t="shared" si="1"/>
        <v>0</v>
      </c>
      <c r="K37" s="116"/>
      <c r="L37" s="95">
        <f t="shared" si="2"/>
        <v>0</v>
      </c>
      <c r="M37" s="92">
        <f t="shared" si="3"/>
        <v>0</v>
      </c>
      <c r="N37" s="23"/>
      <c r="O37" s="22"/>
      <c r="P37" s="18"/>
    </row>
    <row r="38" spans="1:16" s="4" customFormat="1" ht="12.75" x14ac:dyDescent="0.2">
      <c r="A38" s="15">
        <v>22</v>
      </c>
      <c r="B38" s="49"/>
      <c r="C38" s="50"/>
      <c r="D38" s="52"/>
      <c r="E38" s="51"/>
      <c r="F38" s="51"/>
      <c r="G38" s="51"/>
      <c r="H38" s="53"/>
      <c r="I38" s="92">
        <f t="shared" si="4"/>
        <v>0</v>
      </c>
      <c r="J38" s="93">
        <f t="shared" si="1"/>
        <v>0</v>
      </c>
      <c r="K38" s="116"/>
      <c r="L38" s="95">
        <f t="shared" si="2"/>
        <v>0</v>
      </c>
      <c r="M38" s="92">
        <f t="shared" si="3"/>
        <v>0</v>
      </c>
      <c r="N38" s="23"/>
      <c r="O38" s="22"/>
      <c r="P38" s="18"/>
    </row>
    <row r="39" spans="1:16" s="4" customFormat="1" ht="12.75" x14ac:dyDescent="0.2">
      <c r="A39" s="15">
        <v>23</v>
      </c>
      <c r="B39" s="49"/>
      <c r="C39" s="50"/>
      <c r="D39" s="54"/>
      <c r="E39" s="51"/>
      <c r="F39" s="51"/>
      <c r="G39" s="51"/>
      <c r="H39" s="55"/>
      <c r="I39" s="92">
        <f t="shared" si="4"/>
        <v>0</v>
      </c>
      <c r="J39" s="93">
        <f t="shared" si="1"/>
        <v>0</v>
      </c>
      <c r="K39" s="116"/>
      <c r="L39" s="95">
        <f t="shared" si="2"/>
        <v>0</v>
      </c>
      <c r="M39" s="92">
        <f t="shared" si="3"/>
        <v>0</v>
      </c>
      <c r="N39" s="23"/>
      <c r="O39" s="22"/>
      <c r="P39" s="18"/>
    </row>
    <row r="40" spans="1:16" s="4" customFormat="1" ht="12" x14ac:dyDescent="0.2">
      <c r="A40" s="15">
        <v>24</v>
      </c>
      <c r="B40" s="19"/>
      <c r="C40" s="20"/>
      <c r="D40" s="21"/>
      <c r="E40" s="21"/>
      <c r="F40" s="21"/>
      <c r="G40" s="21"/>
      <c r="H40" s="21"/>
      <c r="I40" s="92">
        <f t="shared" si="4"/>
        <v>0</v>
      </c>
      <c r="J40" s="93">
        <f t="shared" si="1"/>
        <v>0</v>
      </c>
      <c r="K40" s="115"/>
      <c r="L40" s="95">
        <f t="shared" si="2"/>
        <v>0</v>
      </c>
      <c r="M40" s="92">
        <f t="shared" si="3"/>
        <v>0</v>
      </c>
      <c r="N40" s="23"/>
      <c r="O40" s="22"/>
      <c r="P40" s="18"/>
    </row>
    <row r="41" spans="1:16" s="4" customFormat="1" ht="12" x14ac:dyDescent="0.2">
      <c r="A41" s="15">
        <v>25</v>
      </c>
      <c r="B41" s="19"/>
      <c r="C41" s="20"/>
      <c r="D41" s="21"/>
      <c r="E41" s="21"/>
      <c r="F41" s="21"/>
      <c r="G41" s="21"/>
      <c r="H41" s="21"/>
      <c r="I41" s="92">
        <f t="shared" si="4"/>
        <v>0</v>
      </c>
      <c r="J41" s="93">
        <f t="shared" si="1"/>
        <v>0</v>
      </c>
      <c r="K41" s="115"/>
      <c r="L41" s="95">
        <f t="shared" si="2"/>
        <v>0</v>
      </c>
      <c r="M41" s="92">
        <f t="shared" si="3"/>
        <v>0</v>
      </c>
      <c r="N41" s="23"/>
      <c r="O41" s="22"/>
      <c r="P41" s="18"/>
    </row>
    <row r="42" spans="1:16" s="24" customFormat="1" ht="14.25" customHeight="1" x14ac:dyDescent="0.2">
      <c r="A42" s="44" t="s">
        <v>12</v>
      </c>
      <c r="C42" s="25"/>
      <c r="D42" s="25"/>
      <c r="E42" s="25"/>
      <c r="F42" s="25"/>
      <c r="G42" s="25"/>
      <c r="H42" s="25"/>
      <c r="I42" s="25"/>
      <c r="J42" s="25"/>
      <c r="K42" s="25"/>
      <c r="L42" s="25"/>
      <c r="M42" s="25"/>
      <c r="N42" s="25"/>
      <c r="O42" s="25"/>
      <c r="P42" s="25"/>
    </row>
    <row r="43" spans="1:16" s="24" customFormat="1" ht="12" customHeight="1" x14ac:dyDescent="0.25">
      <c r="A43" s="11"/>
      <c r="C43" s="26"/>
      <c r="D43" s="26"/>
      <c r="E43" s="26"/>
      <c r="F43" s="26"/>
      <c r="G43" s="26"/>
      <c r="H43" s="26"/>
      <c r="I43" s="26"/>
      <c r="J43" s="26"/>
      <c r="K43" s="26"/>
      <c r="L43" s="26"/>
      <c r="M43" s="26"/>
      <c r="N43" s="26"/>
      <c r="O43" s="26"/>
      <c r="P43" s="26"/>
    </row>
    <row r="44" spans="1:16" s="24" customFormat="1" ht="22.5" customHeight="1" x14ac:dyDescent="0.45">
      <c r="C44" s="27"/>
      <c r="D44" s="37"/>
      <c r="E44" s="25"/>
      <c r="F44" s="25"/>
      <c r="G44" s="28"/>
      <c r="H44" s="25"/>
      <c r="I44" s="25"/>
      <c r="J44" s="28"/>
      <c r="K44" s="26"/>
      <c r="L44" s="40"/>
      <c r="M44" s="29"/>
      <c r="N44" s="29"/>
    </row>
    <row r="45" spans="1:16" s="24" customFormat="1" ht="13.5" customHeight="1" x14ac:dyDescent="0.2">
      <c r="D45" s="186" t="s">
        <v>16</v>
      </c>
      <c r="E45" s="186"/>
      <c r="F45" s="186"/>
      <c r="G45" s="186"/>
      <c r="H45" s="186"/>
      <c r="I45" s="186"/>
      <c r="J45" s="186"/>
      <c r="K45" s="186"/>
    </row>
    <row r="46" spans="1:16" s="24" customFormat="1" ht="15" x14ac:dyDescent="0.25">
      <c r="D46" s="11"/>
    </row>
    <row r="48" spans="1:16" x14ac:dyDescent="0.2">
      <c r="D48" s="4"/>
      <c r="E48" s="4"/>
      <c r="F48" s="4"/>
      <c r="G48" s="4"/>
      <c r="H48" s="4"/>
      <c r="I48" s="4"/>
    </row>
  </sheetData>
  <protectedRanges>
    <protectedRange password="E963" sqref="J17:J41" name="Fórmulas 1_1"/>
    <protectedRange password="E963" sqref="H38:H39" name="Fórmulas 1_1_1"/>
  </protectedRanges>
  <mergeCells count="18">
    <mergeCell ref="A15:A16"/>
    <mergeCell ref="B15:B16"/>
    <mergeCell ref="C15:C16"/>
    <mergeCell ref="D15:H15"/>
    <mergeCell ref="I15:I16"/>
    <mergeCell ref="P15:P16"/>
    <mergeCell ref="K15:K16"/>
    <mergeCell ref="L15:L16"/>
    <mergeCell ref="M15:M16"/>
    <mergeCell ref="O15:O16"/>
    <mergeCell ref="D45:K45"/>
    <mergeCell ref="C5:K5"/>
    <mergeCell ref="M6:O6"/>
    <mergeCell ref="M8:O8"/>
    <mergeCell ref="M12:O12"/>
    <mergeCell ref="J15:J16"/>
    <mergeCell ref="G6:H6"/>
    <mergeCell ref="G8:H8"/>
  </mergeCells>
  <dataValidations count="7">
    <dataValidation allowBlank="1" showInputMessage="1" showErrorMessage="1" promptTitle="NOMBRE DEL CURSO" prompt="Ingrese el nombre del curso como aparece en plataforma" sqref="WVK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C8"/>
    <dataValidation type="textLength" allowBlank="1" showInputMessage="1" showErrorMessage="1" errorTitle="CODIGO ERRÓNEO" error="Recuerde que el código tiene siete digitos, debe ingresarlo como aparece en plataforma" promptTitle="CODIGO DEL CURSO" prompt="El código del curso debe contener siete dígitos, como aparece en plataforma"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formula1>6</formula1>
      <formula2>7</formula2>
    </dataValidation>
    <dataValidation type="textLength" allowBlank="1" showInputMessage="1" showErrorMessage="1" errorTitle="CODIGO ERRÓNEO" error="Verifique el código ingresado, recuerde que tiene 12 dígitos con el 0 inicial, esta celda no admite valores de documento de identificación." promptTitle="CODIGO ESTUDIANTIL" prompt="Por favor digite el código del estudiante con el 0 inicial, esta celda solo permite el ingreso de los códigos completos, recuerde que tienen 12 dígitos" sqref="B35:B41 B17:B33">
      <formula1>11</formula1>
      <formula2>12</formula2>
    </dataValidation>
    <dataValidation type="decimal" allowBlank="1" showInputMessage="1" showErrorMessage="1" errorTitle="DATO INCORRECTO" error="Debe ingresar solo valores numéricos, si el estudiante no se presentó ingrese 0,0 para que la formula calcule correctamente" promptTitle="EVALUACIÓN PERMANENTE" prompt="Esta celda solo permite números, si el estudiante no presentó ingrese 0,0 para que la fórmula calcule correctamente" sqref="I17:I41 D40:H41 H35:H37 D17:H34 D35:G39">
      <formula1>0</formula1>
      <formula2>5</formula2>
    </dataValidation>
    <dataValidation type="list" allowBlank="1" showInputMessage="1" showErrorMessage="1" errorTitle="DATO NO VÁLIDO" error="Por favor seleccione la opción apropiada del listado" promptTitle="REPORTE DE NOVEDAD" prompt="Si entrega la nota del estudiante por medio de reporte de novedad, por favor indique con una X si el estudiante no aparece en su listado de plataforma ó CL si es estudiante por modalidad curso libre" sqref="P17:P41">
      <formula1>REPORTE</formula1>
    </dataValidation>
    <dataValidation type="decimal" allowBlank="1" showInputMessage="1" showErrorMessage="1" errorTitle="DATO ERRÓNEO" error="Debe ingresar solo valores numéricos, si el estudiante no se presentó ingrese 0,0 para que la formula calcule correctamente_x000a_" promptTitle="CONVOCATORIA 2" prompt="Esta celda solo permite números, si el estudiante no se presentó ingrese 0,0 para que la fórmula calcule correctamente_x000a_" sqref="N17:N41">
      <formula1>0</formula1>
      <formula2>5</formula2>
    </dataValidation>
    <dataValidation type="decimal" allowBlank="1" showInputMessage="1" showErrorMessage="1" errorTitle="DATO ERRÓNEO" error="Debe ingresar solo valores numéricos, si el estudiante no se presentó ingrese 0,0 para que la formula calcule correctamente_x000a_" promptTitle="CONVOCATORIA 1" prompt="Esta celda solo permite números, si el estudiante no se presentó ingrese 0,0 para que la fórmula calcule correctamente_x000a_" sqref="K17:K39">
      <formula1>0</formula1>
      <formula2>5</formula2>
    </dataValidation>
  </dataValidations>
  <hyperlinks>
    <hyperlink ref="M12" r:id="rId1"/>
  </hyperlinks>
  <pageMargins left="0.5" right="0.25" top="0.39" bottom="0.38" header="0.37" footer="0.3"/>
  <pageSetup orientation="landscape" horizontalDpi="0" verticalDpi="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8"/>
  <sheetViews>
    <sheetView topLeftCell="A16" workbookViewId="0">
      <selection activeCell="C6" sqref="C6:C10"/>
    </sheetView>
  </sheetViews>
  <sheetFormatPr baseColWidth="10" defaultRowHeight="14.25" x14ac:dyDescent="0.2"/>
  <cols>
    <col min="1" max="1" width="4.5703125" style="5" customWidth="1"/>
    <col min="2" max="2" width="13.28515625" style="5" customWidth="1"/>
    <col min="3" max="3" width="30.28515625" style="5" customWidth="1"/>
    <col min="4" max="6" width="4" style="5" customWidth="1"/>
    <col min="7" max="7" width="4.42578125" style="5" customWidth="1"/>
    <col min="8" max="9" width="3.85546875" style="5" customWidth="1"/>
    <col min="10" max="10" width="5.42578125" style="5" customWidth="1"/>
    <col min="11" max="11" width="5" style="5" customWidth="1"/>
    <col min="12" max="12" width="5.42578125" style="5" customWidth="1"/>
    <col min="13" max="13" width="7.7109375" style="5" customWidth="1"/>
    <col min="14" max="14" width="10" style="5" customWidth="1"/>
    <col min="15" max="15" width="9.42578125" style="5" customWidth="1"/>
    <col min="16" max="16" width="11.28515625" style="5" customWidth="1"/>
    <col min="17" max="16384" width="11.42578125" style="5"/>
  </cols>
  <sheetData>
    <row r="1" spans="1:16" s="4" customFormat="1" ht="12" x14ac:dyDescent="0.2">
      <c r="A1" s="1" t="s">
        <v>21</v>
      </c>
      <c r="B1" s="1"/>
      <c r="C1" s="1"/>
      <c r="D1" s="1"/>
      <c r="E1" s="1"/>
      <c r="F1" s="1"/>
      <c r="G1" s="1"/>
      <c r="H1" s="1"/>
      <c r="I1" s="1"/>
      <c r="J1" s="1"/>
      <c r="K1" s="1"/>
      <c r="L1" s="1"/>
      <c r="M1" s="1"/>
      <c r="N1" s="1"/>
      <c r="O1" s="3"/>
      <c r="P1" s="3"/>
    </row>
    <row r="2" spans="1:16" s="4" customFormat="1" ht="12" x14ac:dyDescent="0.2">
      <c r="A2" s="1" t="s">
        <v>22</v>
      </c>
      <c r="B2" s="1"/>
      <c r="C2" s="1"/>
      <c r="D2" s="1"/>
      <c r="E2" s="1"/>
      <c r="F2" s="1"/>
      <c r="G2" s="1"/>
      <c r="H2" s="1"/>
      <c r="I2" s="1"/>
      <c r="J2" s="1"/>
      <c r="K2" s="1"/>
      <c r="L2" s="1"/>
      <c r="M2" s="1"/>
      <c r="N2" s="1"/>
      <c r="O2" s="3"/>
      <c r="P2" s="3"/>
    </row>
    <row r="3" spans="1:16" s="4" customFormat="1" ht="12" x14ac:dyDescent="0.2">
      <c r="A3" s="1" t="s">
        <v>20</v>
      </c>
      <c r="B3" s="1"/>
      <c r="C3" s="1"/>
      <c r="D3" s="1"/>
      <c r="E3" s="1"/>
      <c r="F3" s="1"/>
      <c r="G3" s="1"/>
      <c r="H3" s="1"/>
      <c r="I3" s="1"/>
      <c r="J3" s="1"/>
      <c r="K3" s="1"/>
      <c r="L3" s="1"/>
      <c r="M3" s="1"/>
      <c r="N3" s="1"/>
      <c r="O3" s="3"/>
      <c r="P3" s="3"/>
    </row>
    <row r="4" spans="1:16" s="4" customFormat="1" ht="12" x14ac:dyDescent="0.2">
      <c r="A4" s="2" t="s">
        <v>27</v>
      </c>
      <c r="B4" s="2"/>
      <c r="C4" s="2"/>
      <c r="D4" s="2"/>
      <c r="E4" s="2"/>
      <c r="F4" s="2"/>
      <c r="G4" s="2"/>
      <c r="H4" s="2"/>
      <c r="I4" s="2"/>
      <c r="J4" s="2">
        <v>2014</v>
      </c>
      <c r="K4" s="2"/>
      <c r="L4" s="2"/>
      <c r="M4" s="2"/>
      <c r="N4" s="2"/>
      <c r="O4" s="3"/>
      <c r="P4" s="3"/>
    </row>
    <row r="5" spans="1:16" ht="11.25" customHeight="1" x14ac:dyDescent="0.25">
      <c r="C5" s="205"/>
      <c r="D5" s="205"/>
      <c r="E5" s="205"/>
      <c r="F5" s="205"/>
      <c r="G5" s="205"/>
      <c r="H5" s="205"/>
      <c r="I5" s="205"/>
      <c r="J5" s="205"/>
      <c r="K5" s="205"/>
      <c r="L5" s="46"/>
      <c r="M5" s="46"/>
    </row>
    <row r="6" spans="1:16" s="56" customFormat="1" ht="12.75" x14ac:dyDescent="0.2">
      <c r="A6" s="56" t="s">
        <v>0</v>
      </c>
      <c r="C6" s="78" t="s">
        <v>107</v>
      </c>
      <c r="D6" s="58"/>
      <c r="E6" s="56" t="s">
        <v>55</v>
      </c>
      <c r="G6" s="178">
        <v>1</v>
      </c>
      <c r="H6" s="179"/>
      <c r="J6" s="59" t="s">
        <v>6</v>
      </c>
      <c r="L6" s="60"/>
      <c r="M6" s="180" t="s">
        <v>56</v>
      </c>
      <c r="N6" s="180"/>
      <c r="O6" s="180"/>
    </row>
    <row r="7" spans="1:16" s="56" customFormat="1" ht="3.75" customHeight="1" x14ac:dyDescent="0.2">
      <c r="C7" s="61"/>
      <c r="D7" s="58"/>
      <c r="L7" s="60"/>
      <c r="M7" s="60"/>
      <c r="N7" s="62"/>
      <c r="O7" s="62"/>
    </row>
    <row r="8" spans="1:16" s="56" customFormat="1" ht="12.75" x14ac:dyDescent="0.2">
      <c r="A8" s="56" t="s">
        <v>7</v>
      </c>
      <c r="C8" s="75" t="s">
        <v>106</v>
      </c>
      <c r="D8" s="58"/>
      <c r="E8" s="56" t="s">
        <v>1</v>
      </c>
      <c r="G8" s="178">
        <v>1</v>
      </c>
      <c r="H8" s="179"/>
      <c r="J8" s="59" t="s">
        <v>2</v>
      </c>
      <c r="L8" s="60"/>
      <c r="M8" s="178">
        <v>79317934</v>
      </c>
      <c r="N8" s="181"/>
      <c r="O8" s="179"/>
    </row>
    <row r="9" spans="1:16" s="56" customFormat="1" ht="3.75" customHeight="1" x14ac:dyDescent="0.2">
      <c r="C9" s="76"/>
      <c r="D9" s="58"/>
      <c r="L9" s="60"/>
      <c r="M9" s="60"/>
      <c r="N9" s="62"/>
      <c r="O9" s="62"/>
    </row>
    <row r="10" spans="1:16" s="56" customFormat="1" ht="12.75" x14ac:dyDescent="0.2">
      <c r="A10" s="56" t="s">
        <v>8</v>
      </c>
      <c r="C10" s="77">
        <v>703239</v>
      </c>
      <c r="D10" s="58"/>
      <c r="E10" s="60" t="s">
        <v>14</v>
      </c>
      <c r="H10" s="65">
        <v>38</v>
      </c>
      <c r="J10" s="59" t="s">
        <v>3</v>
      </c>
      <c r="L10" s="60"/>
      <c r="M10" s="65">
        <v>3752127</v>
      </c>
      <c r="N10" s="66" t="s">
        <v>15</v>
      </c>
      <c r="O10" s="68">
        <v>3124291921</v>
      </c>
    </row>
    <row r="11" spans="1:16" s="56" customFormat="1" ht="4.5" customHeight="1" x14ac:dyDescent="0.2">
      <c r="C11" s="61"/>
      <c r="D11" s="58"/>
      <c r="L11" s="60"/>
      <c r="M11" s="60"/>
      <c r="N11" s="62"/>
      <c r="O11" s="62"/>
    </row>
    <row r="12" spans="1:16" s="56" customFormat="1" ht="15" x14ac:dyDescent="0.25">
      <c r="A12" s="56" t="s">
        <v>24</v>
      </c>
      <c r="C12" s="67" t="s">
        <v>59</v>
      </c>
      <c r="D12" s="58"/>
      <c r="J12" s="59" t="s">
        <v>4</v>
      </c>
      <c r="L12" s="60"/>
      <c r="M12" s="183" t="s">
        <v>60</v>
      </c>
      <c r="N12" s="184"/>
      <c r="O12" s="185"/>
    </row>
    <row r="13" spans="1:16" ht="4.5" customHeight="1" x14ac:dyDescent="0.25">
      <c r="C13" s="7"/>
      <c r="D13" s="8"/>
      <c r="K13" s="9"/>
      <c r="M13" s="10"/>
      <c r="N13" s="10"/>
      <c r="O13" s="11"/>
      <c r="P13" s="11"/>
    </row>
    <row r="14" spans="1:16" ht="4.5" customHeight="1" x14ac:dyDescent="0.2"/>
    <row r="15" spans="1:16" s="12" customFormat="1" ht="33.75" customHeight="1" x14ac:dyDescent="0.25">
      <c r="A15" s="187" t="s">
        <v>5</v>
      </c>
      <c r="B15" s="187" t="s">
        <v>19</v>
      </c>
      <c r="C15" s="187" t="s">
        <v>13</v>
      </c>
      <c r="D15" s="182" t="s">
        <v>18</v>
      </c>
      <c r="E15" s="182"/>
      <c r="F15" s="182"/>
      <c r="G15" s="182"/>
      <c r="H15" s="182"/>
      <c r="I15" s="188" t="s">
        <v>30</v>
      </c>
      <c r="J15" s="182">
        <v>0.6</v>
      </c>
      <c r="K15" s="187" t="s">
        <v>10</v>
      </c>
      <c r="L15" s="182">
        <v>0.4</v>
      </c>
      <c r="M15" s="182" t="s">
        <v>25</v>
      </c>
      <c r="N15" s="47" t="s">
        <v>11</v>
      </c>
      <c r="O15" s="182" t="s">
        <v>26</v>
      </c>
      <c r="P15" s="182" t="s">
        <v>17</v>
      </c>
    </row>
    <row r="16" spans="1:16" s="14" customFormat="1" ht="13.5" customHeight="1" x14ac:dyDescent="0.2">
      <c r="A16" s="187"/>
      <c r="B16" s="187"/>
      <c r="C16" s="187"/>
      <c r="D16" s="13">
        <v>1</v>
      </c>
      <c r="E16" s="13">
        <v>2</v>
      </c>
      <c r="F16" s="13">
        <v>3</v>
      </c>
      <c r="G16" s="13">
        <v>4</v>
      </c>
      <c r="H16" s="13">
        <v>5</v>
      </c>
      <c r="I16" s="189"/>
      <c r="J16" s="182"/>
      <c r="K16" s="187"/>
      <c r="L16" s="182"/>
      <c r="M16" s="182"/>
      <c r="N16" s="48" t="s">
        <v>9</v>
      </c>
      <c r="O16" s="182"/>
      <c r="P16" s="182"/>
    </row>
    <row r="17" spans="1:16" s="4" customFormat="1" ht="12.75" x14ac:dyDescent="0.2">
      <c r="A17" s="15">
        <v>1</v>
      </c>
      <c r="B17" s="69">
        <v>84501572014</v>
      </c>
      <c r="C17" s="74" t="s">
        <v>81</v>
      </c>
      <c r="D17" s="102">
        <v>0</v>
      </c>
      <c r="E17" s="102">
        <v>0</v>
      </c>
      <c r="F17" s="102">
        <v>0</v>
      </c>
      <c r="G17" s="102">
        <v>0</v>
      </c>
      <c r="H17" s="102">
        <f ca="1">I17/0.65</f>
        <v>0</v>
      </c>
      <c r="I17" s="92">
        <f ca="1">SUM(D17:H17)/5</f>
        <v>0</v>
      </c>
      <c r="J17" s="117">
        <f>M17-L17</f>
        <v>0</v>
      </c>
      <c r="K17" s="105">
        <v>0</v>
      </c>
      <c r="L17" s="95">
        <f>K17*40%</f>
        <v>0</v>
      </c>
      <c r="M17" s="106">
        <v>0</v>
      </c>
      <c r="N17" s="17"/>
      <c r="O17" s="16"/>
      <c r="P17" s="18"/>
    </row>
    <row r="18" spans="1:16" s="4" customFormat="1" ht="12.75" x14ac:dyDescent="0.2">
      <c r="A18" s="15">
        <v>2</v>
      </c>
      <c r="B18" s="69">
        <v>84501592014</v>
      </c>
      <c r="C18" s="74" t="s">
        <v>82</v>
      </c>
      <c r="D18" s="102">
        <v>4.3911538461538466</v>
      </c>
      <c r="E18" s="102">
        <v>4.3911538461538466</v>
      </c>
      <c r="F18" s="102">
        <v>4.3911538461538466</v>
      </c>
      <c r="G18" s="102">
        <v>4.3911538461538466</v>
      </c>
      <c r="H18" s="102">
        <v>4.3911538461538466</v>
      </c>
      <c r="I18" s="102">
        <v>4.3911538461538466</v>
      </c>
      <c r="J18" s="117">
        <f>M18-L18</f>
        <v>2.8542500000000004</v>
      </c>
      <c r="K18" s="105">
        <v>3</v>
      </c>
      <c r="L18" s="95">
        <f t="shared" ref="L18:L41" si="0">K18*40%</f>
        <v>1.2000000000000002</v>
      </c>
      <c r="M18" s="106">
        <v>4.0542500000000006</v>
      </c>
      <c r="N18" s="17"/>
      <c r="O18" s="16"/>
      <c r="P18" s="18"/>
    </row>
    <row r="19" spans="1:16" s="4" customFormat="1" ht="12.75" x14ac:dyDescent="0.2">
      <c r="A19" s="15">
        <v>3</v>
      </c>
      <c r="B19" s="69">
        <v>84501602014</v>
      </c>
      <c r="C19" s="74" t="s">
        <v>83</v>
      </c>
      <c r="D19" s="102">
        <v>4.4446153846153846</v>
      </c>
      <c r="E19" s="102">
        <v>4.4446153846153846</v>
      </c>
      <c r="F19" s="102">
        <v>4.4446153846153846</v>
      </c>
      <c r="G19" s="102">
        <v>4.4446153846153846</v>
      </c>
      <c r="H19" s="102">
        <v>4.4446153846153846</v>
      </c>
      <c r="I19" s="102">
        <f t="shared" ref="I19:I41" si="1">J19/0.65</f>
        <v>4.4446153846153846</v>
      </c>
      <c r="J19" s="117">
        <f t="shared" ref="J19:J41" si="2">M19-L19</f>
        <v>2.8890000000000002</v>
      </c>
      <c r="K19" s="105">
        <v>2.9</v>
      </c>
      <c r="L19" s="95">
        <f t="shared" si="0"/>
        <v>1.1599999999999999</v>
      </c>
      <c r="M19" s="106">
        <v>4.0490000000000004</v>
      </c>
      <c r="N19" s="17"/>
      <c r="O19" s="16"/>
      <c r="P19" s="18"/>
    </row>
    <row r="20" spans="1:16" s="4" customFormat="1" ht="12.75" x14ac:dyDescent="0.2">
      <c r="A20" s="15">
        <v>4</v>
      </c>
      <c r="B20" s="69">
        <v>84505222014</v>
      </c>
      <c r="C20" s="74" t="s">
        <v>84</v>
      </c>
      <c r="D20" s="102">
        <v>4.0892307692307686</v>
      </c>
      <c r="E20" s="102">
        <v>4.0892307692307686</v>
      </c>
      <c r="F20" s="102">
        <v>4.0892307692307686</v>
      </c>
      <c r="G20" s="102">
        <v>4.0892307692307686</v>
      </c>
      <c r="H20" s="102">
        <v>4.0892307692307686</v>
      </c>
      <c r="I20" s="102">
        <f t="shared" si="1"/>
        <v>4.0892307692307686</v>
      </c>
      <c r="J20" s="117">
        <f t="shared" si="2"/>
        <v>2.6579999999999995</v>
      </c>
      <c r="K20" s="105">
        <v>2.8</v>
      </c>
      <c r="L20" s="95">
        <f t="shared" si="0"/>
        <v>1.1199999999999999</v>
      </c>
      <c r="M20" s="106">
        <v>3.7779999999999996</v>
      </c>
      <c r="N20" s="17"/>
      <c r="O20" s="16"/>
      <c r="P20" s="18"/>
    </row>
    <row r="21" spans="1:16" s="4" customFormat="1" ht="12.75" x14ac:dyDescent="0.2">
      <c r="A21" s="15">
        <v>5</v>
      </c>
      <c r="B21" s="69">
        <v>84501632014</v>
      </c>
      <c r="C21" s="74" t="s">
        <v>85</v>
      </c>
      <c r="D21" s="102">
        <v>3.7703846153846157</v>
      </c>
      <c r="E21" s="102">
        <v>3.7703846153846157</v>
      </c>
      <c r="F21" s="102">
        <v>3.7703846153846157</v>
      </c>
      <c r="G21" s="102">
        <v>3.7703846153846157</v>
      </c>
      <c r="H21" s="102">
        <v>3.7703846153846157</v>
      </c>
      <c r="I21" s="102">
        <f t="shared" si="1"/>
        <v>3.7703846153846157</v>
      </c>
      <c r="J21" s="117">
        <f t="shared" si="2"/>
        <v>2.4507500000000002</v>
      </c>
      <c r="K21" s="105">
        <v>2</v>
      </c>
      <c r="L21" s="95">
        <f t="shared" si="0"/>
        <v>0.8</v>
      </c>
      <c r="M21" s="106">
        <v>3.25075</v>
      </c>
      <c r="N21" s="17"/>
      <c r="O21" s="16"/>
      <c r="P21" s="18"/>
    </row>
    <row r="22" spans="1:16" s="4" customFormat="1" ht="12" customHeight="1" x14ac:dyDescent="0.2">
      <c r="A22" s="15">
        <v>6</v>
      </c>
      <c r="B22" s="69">
        <v>84500872014</v>
      </c>
      <c r="C22" s="74" t="s">
        <v>86</v>
      </c>
      <c r="D22" s="102">
        <v>4.9296153846153841</v>
      </c>
      <c r="E22" s="102">
        <v>4.9296153846153841</v>
      </c>
      <c r="F22" s="102">
        <v>4.9296153846153841</v>
      </c>
      <c r="G22" s="102">
        <v>4.9296153846153841</v>
      </c>
      <c r="H22" s="102">
        <v>4.9296153846153841</v>
      </c>
      <c r="I22" s="102">
        <f t="shared" si="1"/>
        <v>4.9296153846153841</v>
      </c>
      <c r="J22" s="117">
        <f t="shared" si="2"/>
        <v>3.2042499999999996</v>
      </c>
      <c r="K22" s="105">
        <v>1.4</v>
      </c>
      <c r="L22" s="95">
        <f t="shared" si="0"/>
        <v>0.55999999999999994</v>
      </c>
      <c r="M22" s="106">
        <v>3.7642499999999997</v>
      </c>
      <c r="N22" s="17"/>
      <c r="O22" s="16"/>
      <c r="P22" s="18"/>
    </row>
    <row r="23" spans="1:16" s="4" customFormat="1" ht="12.75" x14ac:dyDescent="0.2">
      <c r="A23" s="15">
        <v>7</v>
      </c>
      <c r="B23" s="69">
        <v>84501642014</v>
      </c>
      <c r="C23" s="74" t="s">
        <v>87</v>
      </c>
      <c r="D23" s="102">
        <v>4.8792307692307695</v>
      </c>
      <c r="E23" s="102">
        <v>4.8792307692307695</v>
      </c>
      <c r="F23" s="102">
        <v>4.8792307692307695</v>
      </c>
      <c r="G23" s="102">
        <v>4.8792307692307695</v>
      </c>
      <c r="H23" s="102">
        <v>4.8792307692307695</v>
      </c>
      <c r="I23" s="102">
        <f t="shared" si="1"/>
        <v>4.8792307692307695</v>
      </c>
      <c r="J23" s="117">
        <f t="shared" si="2"/>
        <v>3.1715</v>
      </c>
      <c r="K23" s="105">
        <v>2</v>
      </c>
      <c r="L23" s="95">
        <f t="shared" si="0"/>
        <v>0.8</v>
      </c>
      <c r="M23" s="106">
        <v>3.9714999999999998</v>
      </c>
      <c r="N23" s="17"/>
      <c r="O23" s="16"/>
      <c r="P23" s="18"/>
    </row>
    <row r="24" spans="1:16" s="4" customFormat="1" ht="12.75" x14ac:dyDescent="0.2">
      <c r="A24" s="15">
        <v>8</v>
      </c>
      <c r="B24" s="69">
        <v>84501652014</v>
      </c>
      <c r="C24" s="74" t="s">
        <v>88</v>
      </c>
      <c r="D24" s="102">
        <v>4.4949999999999992</v>
      </c>
      <c r="E24" s="102">
        <v>4.4949999999999992</v>
      </c>
      <c r="F24" s="102">
        <v>4.4949999999999992</v>
      </c>
      <c r="G24" s="102">
        <v>4.4949999999999992</v>
      </c>
      <c r="H24" s="102">
        <v>4.4949999999999992</v>
      </c>
      <c r="I24" s="102">
        <f t="shared" si="1"/>
        <v>4.4949999999999992</v>
      </c>
      <c r="J24" s="117">
        <f t="shared" si="2"/>
        <v>2.9217499999999994</v>
      </c>
      <c r="K24" s="105">
        <v>1.3</v>
      </c>
      <c r="L24" s="95">
        <f t="shared" si="0"/>
        <v>0.52</v>
      </c>
      <c r="M24" s="106">
        <v>3.4417499999999994</v>
      </c>
      <c r="N24" s="17"/>
      <c r="O24" s="16"/>
      <c r="P24" s="18"/>
    </row>
    <row r="25" spans="1:16" s="4" customFormat="1" ht="12.75" x14ac:dyDescent="0.2">
      <c r="A25" s="15">
        <v>9</v>
      </c>
      <c r="B25" s="69">
        <v>84501662014</v>
      </c>
      <c r="C25" s="74" t="s">
        <v>89</v>
      </c>
      <c r="D25" s="107">
        <v>0</v>
      </c>
      <c r="E25" s="107">
        <v>0</v>
      </c>
      <c r="F25" s="107">
        <v>0</v>
      </c>
      <c r="G25" s="107">
        <v>0</v>
      </c>
      <c r="H25" s="107">
        <v>0</v>
      </c>
      <c r="I25" s="102">
        <f t="shared" si="1"/>
        <v>0</v>
      </c>
      <c r="J25" s="117">
        <f t="shared" si="2"/>
        <v>0</v>
      </c>
      <c r="K25" s="107">
        <v>0</v>
      </c>
      <c r="L25" s="95">
        <f t="shared" si="0"/>
        <v>0</v>
      </c>
      <c r="M25" s="118">
        <v>0</v>
      </c>
      <c r="N25" s="17"/>
      <c r="O25" s="16"/>
      <c r="P25" s="18"/>
    </row>
    <row r="26" spans="1:16" s="4" customFormat="1" ht="12.75" x14ac:dyDescent="0.2">
      <c r="A26" s="15">
        <v>10</v>
      </c>
      <c r="B26" s="49">
        <v>84501682014</v>
      </c>
      <c r="C26" s="74" t="s">
        <v>90</v>
      </c>
      <c r="D26" s="107">
        <v>4.7449999999999992</v>
      </c>
      <c r="E26" s="107">
        <v>4.7449999999999992</v>
      </c>
      <c r="F26" s="107">
        <v>4.7449999999999992</v>
      </c>
      <c r="G26" s="107">
        <v>4.7449999999999992</v>
      </c>
      <c r="H26" s="107">
        <v>4.7449999999999992</v>
      </c>
      <c r="I26" s="102">
        <f t="shared" si="1"/>
        <v>4.7449999999999992</v>
      </c>
      <c r="J26" s="117">
        <f t="shared" si="2"/>
        <v>3.0842499999999995</v>
      </c>
      <c r="K26" s="107">
        <v>3.9</v>
      </c>
      <c r="L26" s="95">
        <f t="shared" si="0"/>
        <v>1.56</v>
      </c>
      <c r="M26" s="118">
        <v>4.6442499999999995</v>
      </c>
      <c r="N26" s="17"/>
      <c r="O26" s="16"/>
      <c r="P26" s="18"/>
    </row>
    <row r="27" spans="1:16" s="4" customFormat="1" ht="12.75" x14ac:dyDescent="0.2">
      <c r="A27" s="15">
        <v>11</v>
      </c>
      <c r="B27" s="49">
        <v>84501692014</v>
      </c>
      <c r="C27" s="74" t="s">
        <v>91</v>
      </c>
      <c r="D27" s="107">
        <v>4.7569230769230773</v>
      </c>
      <c r="E27" s="107">
        <v>4.7569230769230773</v>
      </c>
      <c r="F27" s="107">
        <v>4.7569230769230773</v>
      </c>
      <c r="G27" s="107">
        <v>4.7569230769230773</v>
      </c>
      <c r="H27" s="107">
        <v>4.7569230769230773</v>
      </c>
      <c r="I27" s="102">
        <f t="shared" si="1"/>
        <v>4.7569230769230773</v>
      </c>
      <c r="J27" s="117">
        <f t="shared" si="2"/>
        <v>3.0920000000000005</v>
      </c>
      <c r="K27" s="107">
        <v>1.9</v>
      </c>
      <c r="L27" s="95">
        <f t="shared" si="0"/>
        <v>0.76</v>
      </c>
      <c r="M27" s="118">
        <v>3.8520000000000003</v>
      </c>
      <c r="N27" s="17"/>
      <c r="O27" s="16"/>
      <c r="P27" s="18"/>
    </row>
    <row r="28" spans="1:16" s="4" customFormat="1" ht="12.75" x14ac:dyDescent="0.2">
      <c r="A28" s="15">
        <v>12</v>
      </c>
      <c r="B28" s="49">
        <v>84501702014</v>
      </c>
      <c r="C28" s="74" t="s">
        <v>92</v>
      </c>
      <c r="D28" s="107">
        <v>0</v>
      </c>
      <c r="E28" s="107">
        <v>0</v>
      </c>
      <c r="F28" s="107">
        <v>0</v>
      </c>
      <c r="G28" s="107">
        <v>0</v>
      </c>
      <c r="H28" s="107">
        <v>0</v>
      </c>
      <c r="I28" s="102">
        <f t="shared" si="1"/>
        <v>0</v>
      </c>
      <c r="J28" s="117">
        <f t="shared" si="2"/>
        <v>0</v>
      </c>
      <c r="K28" s="107">
        <v>0</v>
      </c>
      <c r="L28" s="95">
        <f t="shared" si="0"/>
        <v>0</v>
      </c>
      <c r="M28" s="118">
        <v>0</v>
      </c>
      <c r="N28" s="23"/>
      <c r="O28" s="22"/>
      <c r="P28" s="18"/>
    </row>
    <row r="29" spans="1:16" s="4" customFormat="1" ht="12.75" x14ac:dyDescent="0.2">
      <c r="A29" s="15">
        <v>13</v>
      </c>
      <c r="B29" s="49">
        <v>84501712014</v>
      </c>
      <c r="C29" s="74" t="s">
        <v>93</v>
      </c>
      <c r="D29" s="102">
        <v>4.7099999999999991</v>
      </c>
      <c r="E29" s="102">
        <v>4.7099999999999991</v>
      </c>
      <c r="F29" s="102">
        <v>4.7099999999999991</v>
      </c>
      <c r="G29" s="102">
        <v>4.7099999999999991</v>
      </c>
      <c r="H29" s="102">
        <v>4.7099999999999991</v>
      </c>
      <c r="I29" s="102">
        <f t="shared" si="1"/>
        <v>4.7099999999999991</v>
      </c>
      <c r="J29" s="117">
        <f t="shared" si="2"/>
        <v>3.0614999999999997</v>
      </c>
      <c r="K29" s="107">
        <v>2.2999999999999998</v>
      </c>
      <c r="L29" s="95">
        <f t="shared" si="0"/>
        <v>0.91999999999999993</v>
      </c>
      <c r="M29" s="118">
        <v>3.9814999999999996</v>
      </c>
      <c r="N29" s="23"/>
      <c r="O29" s="22"/>
      <c r="P29" s="18"/>
    </row>
    <row r="30" spans="1:16" s="4" customFormat="1" ht="12.75" x14ac:dyDescent="0.2">
      <c r="A30" s="15">
        <v>14</v>
      </c>
      <c r="B30" s="49">
        <v>84501712014</v>
      </c>
      <c r="C30" s="74" t="s">
        <v>94</v>
      </c>
      <c r="D30" s="107">
        <v>3.1430769230769231</v>
      </c>
      <c r="E30" s="107">
        <v>3.1430769230769231</v>
      </c>
      <c r="F30" s="107">
        <v>3.1430769230769231</v>
      </c>
      <c r="G30" s="107">
        <v>3.1430769230769231</v>
      </c>
      <c r="H30" s="107">
        <v>3.1430769230769231</v>
      </c>
      <c r="I30" s="102">
        <f t="shared" si="1"/>
        <v>3.1430769230769231</v>
      </c>
      <c r="J30" s="117">
        <f t="shared" si="2"/>
        <v>2.0430000000000001</v>
      </c>
      <c r="K30" s="107">
        <v>3</v>
      </c>
      <c r="L30" s="95">
        <f t="shared" si="0"/>
        <v>1.2000000000000002</v>
      </c>
      <c r="M30" s="118">
        <v>3.2430000000000003</v>
      </c>
      <c r="N30" s="23"/>
      <c r="O30" s="22"/>
      <c r="P30" s="18"/>
    </row>
    <row r="31" spans="1:16" s="4" customFormat="1" ht="12.75" x14ac:dyDescent="0.2">
      <c r="A31" s="15">
        <v>15</v>
      </c>
      <c r="B31" s="49">
        <v>84501742014</v>
      </c>
      <c r="C31" s="74" t="s">
        <v>95</v>
      </c>
      <c r="D31" s="107">
        <v>4.3388461538461529</v>
      </c>
      <c r="E31" s="107">
        <v>4.3388461538461529</v>
      </c>
      <c r="F31" s="107">
        <v>4.3388461538461529</v>
      </c>
      <c r="G31" s="107">
        <v>4.3388461538461529</v>
      </c>
      <c r="H31" s="107">
        <v>4.3388461538461529</v>
      </c>
      <c r="I31" s="102">
        <f t="shared" si="1"/>
        <v>4.3388461538461529</v>
      </c>
      <c r="J31" s="117">
        <f t="shared" si="2"/>
        <v>2.8202499999999997</v>
      </c>
      <c r="K31" s="107">
        <v>3.4</v>
      </c>
      <c r="L31" s="95">
        <f t="shared" si="0"/>
        <v>1.36</v>
      </c>
      <c r="M31" s="118">
        <v>4.18025</v>
      </c>
      <c r="N31" s="23"/>
      <c r="O31" s="22"/>
      <c r="P31" s="18"/>
    </row>
    <row r="32" spans="1:16" s="4" customFormat="1" ht="12.75" x14ac:dyDescent="0.2">
      <c r="A32" s="15">
        <v>16</v>
      </c>
      <c r="B32" s="49">
        <v>84501742014</v>
      </c>
      <c r="C32" s="74" t="s">
        <v>96</v>
      </c>
      <c r="D32" s="102">
        <v>1.3992307692307693</v>
      </c>
      <c r="E32" s="102">
        <v>1.3992307692307693</v>
      </c>
      <c r="F32" s="102">
        <v>1.3992307692307693</v>
      </c>
      <c r="G32" s="102">
        <v>1.3992307692307693</v>
      </c>
      <c r="H32" s="102">
        <v>1.3992307692307693</v>
      </c>
      <c r="I32" s="102">
        <f t="shared" si="1"/>
        <v>1.3992307692307693</v>
      </c>
      <c r="J32" s="117">
        <f t="shared" si="2"/>
        <v>0.90950000000000009</v>
      </c>
      <c r="K32" s="105">
        <v>0</v>
      </c>
      <c r="L32" s="95">
        <f t="shared" si="0"/>
        <v>0</v>
      </c>
      <c r="M32" s="106">
        <v>0.90950000000000009</v>
      </c>
      <c r="N32" s="23"/>
      <c r="O32" s="22"/>
      <c r="P32" s="18"/>
    </row>
    <row r="33" spans="1:16" s="4" customFormat="1" ht="12.75" x14ac:dyDescent="0.2">
      <c r="A33" s="15">
        <v>17</v>
      </c>
      <c r="B33" s="49">
        <v>84501762014</v>
      </c>
      <c r="C33" s="74" t="s">
        <v>97</v>
      </c>
      <c r="D33" s="107">
        <v>3.82</v>
      </c>
      <c r="E33" s="107">
        <v>3.82</v>
      </c>
      <c r="F33" s="107">
        <v>3.82</v>
      </c>
      <c r="G33" s="107">
        <v>3.82</v>
      </c>
      <c r="H33" s="107">
        <v>3.82</v>
      </c>
      <c r="I33" s="102">
        <f t="shared" si="1"/>
        <v>3.82</v>
      </c>
      <c r="J33" s="117">
        <f t="shared" si="2"/>
        <v>2.4830000000000001</v>
      </c>
      <c r="K33" s="107">
        <v>3.8</v>
      </c>
      <c r="L33" s="95">
        <f t="shared" si="0"/>
        <v>1.52</v>
      </c>
      <c r="M33" s="118">
        <v>4.0030000000000001</v>
      </c>
      <c r="N33" s="23"/>
      <c r="O33" s="22"/>
      <c r="P33" s="18"/>
    </row>
    <row r="34" spans="1:16" s="4" customFormat="1" ht="12.75" x14ac:dyDescent="0.2">
      <c r="A34" s="15">
        <v>18</v>
      </c>
      <c r="B34" s="49">
        <v>84501772014</v>
      </c>
      <c r="C34" s="74" t="s">
        <v>98</v>
      </c>
      <c r="D34" s="102">
        <v>0</v>
      </c>
      <c r="E34" s="102">
        <v>0</v>
      </c>
      <c r="F34" s="102">
        <v>0</v>
      </c>
      <c r="G34" s="102">
        <v>0</v>
      </c>
      <c r="H34" s="102">
        <v>0</v>
      </c>
      <c r="I34" s="102">
        <f t="shared" si="1"/>
        <v>0</v>
      </c>
      <c r="J34" s="117">
        <f t="shared" si="2"/>
        <v>0</v>
      </c>
      <c r="K34" s="107">
        <v>0</v>
      </c>
      <c r="L34" s="95">
        <f t="shared" si="0"/>
        <v>0</v>
      </c>
      <c r="M34" s="118">
        <v>0</v>
      </c>
      <c r="N34" s="23"/>
      <c r="O34" s="22"/>
      <c r="P34" s="18"/>
    </row>
    <row r="35" spans="1:16" s="4" customFormat="1" ht="12.75" x14ac:dyDescent="0.2">
      <c r="A35" s="15">
        <v>19</v>
      </c>
      <c r="B35" s="49">
        <v>84501782014</v>
      </c>
      <c r="C35" s="74" t="s">
        <v>99</v>
      </c>
      <c r="D35" s="102">
        <v>4.3634615384615376</v>
      </c>
      <c r="E35" s="102">
        <v>4.3634615384615376</v>
      </c>
      <c r="F35" s="102">
        <v>4.3634615384615376</v>
      </c>
      <c r="G35" s="102">
        <v>4.3634615384615376</v>
      </c>
      <c r="H35" s="102">
        <v>4.3634615384615376</v>
      </c>
      <c r="I35" s="102">
        <f t="shared" si="1"/>
        <v>4.3634615384615376</v>
      </c>
      <c r="J35" s="117">
        <f t="shared" si="2"/>
        <v>2.8362499999999997</v>
      </c>
      <c r="K35" s="107">
        <v>2.2000000000000002</v>
      </c>
      <c r="L35" s="95">
        <f t="shared" si="0"/>
        <v>0.88000000000000012</v>
      </c>
      <c r="M35" s="118">
        <v>3.7162499999999996</v>
      </c>
      <c r="N35" s="23"/>
      <c r="O35" s="22"/>
      <c r="P35" s="18"/>
    </row>
    <row r="36" spans="1:16" s="4" customFormat="1" ht="12.75" x14ac:dyDescent="0.2">
      <c r="A36" s="15">
        <v>20</v>
      </c>
      <c r="B36" s="49">
        <v>84501792014</v>
      </c>
      <c r="C36" s="74" t="s">
        <v>100</v>
      </c>
      <c r="D36" s="107">
        <v>4.7728846153846147</v>
      </c>
      <c r="E36" s="107">
        <v>4.7728846153846147</v>
      </c>
      <c r="F36" s="107">
        <v>4.7728846153846147</v>
      </c>
      <c r="G36" s="107">
        <v>4.7728846153846147</v>
      </c>
      <c r="H36" s="107">
        <v>4.7728846153846147</v>
      </c>
      <c r="I36" s="102">
        <f t="shared" si="1"/>
        <v>4.7728846153846147</v>
      </c>
      <c r="J36" s="117">
        <f t="shared" si="2"/>
        <v>3.1023749999999994</v>
      </c>
      <c r="K36" s="107">
        <v>2.4</v>
      </c>
      <c r="L36" s="95">
        <f t="shared" si="0"/>
        <v>0.96</v>
      </c>
      <c r="M36" s="118">
        <v>4.0623749999999994</v>
      </c>
      <c r="N36" s="23"/>
      <c r="O36" s="22"/>
      <c r="P36" s="18"/>
    </row>
    <row r="37" spans="1:16" s="4" customFormat="1" ht="12.75" x14ac:dyDescent="0.2">
      <c r="A37" s="15">
        <v>21</v>
      </c>
      <c r="B37" s="49">
        <v>84501802014</v>
      </c>
      <c r="C37" s="74" t="s">
        <v>101</v>
      </c>
      <c r="D37" s="102">
        <v>4.8499999999999996</v>
      </c>
      <c r="E37" s="102">
        <v>4.8499999999999996</v>
      </c>
      <c r="F37" s="102">
        <v>4.8499999999999996</v>
      </c>
      <c r="G37" s="102">
        <v>4.8499999999999996</v>
      </c>
      <c r="H37" s="102">
        <v>4.8499999999999996</v>
      </c>
      <c r="I37" s="102">
        <f t="shared" si="1"/>
        <v>4.8499999999999996</v>
      </c>
      <c r="J37" s="117">
        <f t="shared" si="2"/>
        <v>3.1524999999999999</v>
      </c>
      <c r="K37" s="107">
        <v>2.4</v>
      </c>
      <c r="L37" s="95">
        <f t="shared" si="0"/>
        <v>0.96</v>
      </c>
      <c r="M37" s="118">
        <v>4.1124999999999998</v>
      </c>
      <c r="N37" s="23"/>
      <c r="O37" s="22"/>
      <c r="P37" s="18"/>
    </row>
    <row r="38" spans="1:16" s="4" customFormat="1" ht="12.75" x14ac:dyDescent="0.2">
      <c r="A38" s="15">
        <v>22</v>
      </c>
      <c r="B38" s="49">
        <v>84501812014</v>
      </c>
      <c r="C38" s="74" t="s">
        <v>102</v>
      </c>
      <c r="D38" s="107">
        <v>3.1569230769230763</v>
      </c>
      <c r="E38" s="107">
        <v>3.1569230769230763</v>
      </c>
      <c r="F38" s="107">
        <v>3.1569230769230763</v>
      </c>
      <c r="G38" s="107">
        <v>3.1569230769230763</v>
      </c>
      <c r="H38" s="107">
        <v>3.1569230769230763</v>
      </c>
      <c r="I38" s="102">
        <f t="shared" si="1"/>
        <v>3.1569230769230763</v>
      </c>
      <c r="J38" s="117">
        <f t="shared" si="2"/>
        <v>2.0519999999999996</v>
      </c>
      <c r="K38" s="107">
        <v>2.6</v>
      </c>
      <c r="L38" s="95">
        <f t="shared" si="0"/>
        <v>1.04</v>
      </c>
      <c r="M38" s="118">
        <v>3.0919999999999996</v>
      </c>
      <c r="N38" s="23"/>
      <c r="O38" s="22"/>
      <c r="P38" s="18"/>
    </row>
    <row r="39" spans="1:16" s="4" customFormat="1" ht="12.75" x14ac:dyDescent="0.2">
      <c r="A39" s="15">
        <v>23</v>
      </c>
      <c r="B39" s="49">
        <v>84501852014</v>
      </c>
      <c r="C39" s="74" t="s">
        <v>103</v>
      </c>
      <c r="D39" s="105">
        <v>4.7192307692307693</v>
      </c>
      <c r="E39" s="102">
        <v>4.7192307692307693</v>
      </c>
      <c r="F39" s="102">
        <v>4.7192307692307693</v>
      </c>
      <c r="G39" s="102">
        <v>4.7192307692307693</v>
      </c>
      <c r="H39" s="102">
        <v>4.7192307692307693</v>
      </c>
      <c r="I39" s="102">
        <f t="shared" si="1"/>
        <v>4.7192307692307693</v>
      </c>
      <c r="J39" s="117">
        <f t="shared" si="2"/>
        <v>3.0674999999999999</v>
      </c>
      <c r="K39" s="105">
        <v>1.9</v>
      </c>
      <c r="L39" s="95">
        <f t="shared" si="0"/>
        <v>0.76</v>
      </c>
      <c r="M39" s="106">
        <v>3.8274999999999997</v>
      </c>
      <c r="N39" s="23"/>
      <c r="O39" s="22"/>
      <c r="P39" s="18"/>
    </row>
    <row r="40" spans="1:16" s="4" customFormat="1" ht="12.75" x14ac:dyDescent="0.2">
      <c r="A40" s="15">
        <v>24</v>
      </c>
      <c r="B40" s="69">
        <v>84501862014</v>
      </c>
      <c r="C40" s="74" t="s">
        <v>104</v>
      </c>
      <c r="D40" s="105">
        <v>0</v>
      </c>
      <c r="E40" s="102">
        <v>0</v>
      </c>
      <c r="F40" s="102">
        <v>0</v>
      </c>
      <c r="G40" s="102">
        <v>0</v>
      </c>
      <c r="H40" s="102">
        <v>0</v>
      </c>
      <c r="I40" s="102">
        <f t="shared" si="1"/>
        <v>0</v>
      </c>
      <c r="J40" s="117">
        <f t="shared" si="2"/>
        <v>0</v>
      </c>
      <c r="K40" s="105">
        <v>0</v>
      </c>
      <c r="L40" s="95">
        <f t="shared" si="0"/>
        <v>0</v>
      </c>
      <c r="M40" s="106">
        <v>0</v>
      </c>
      <c r="N40" s="23"/>
      <c r="O40" s="22"/>
      <c r="P40" s="18"/>
    </row>
    <row r="41" spans="1:16" s="4" customFormat="1" ht="12.75" x14ac:dyDescent="0.2">
      <c r="A41" s="15">
        <v>25</v>
      </c>
      <c r="B41" s="69">
        <v>84501882014</v>
      </c>
      <c r="C41" s="74" t="s">
        <v>105</v>
      </c>
      <c r="D41" s="105">
        <v>4.4619230769230764</v>
      </c>
      <c r="E41" s="102">
        <v>4.4619230769230764</v>
      </c>
      <c r="F41" s="102">
        <v>4.4619230769230764</v>
      </c>
      <c r="G41" s="102">
        <v>4.4619230769230764</v>
      </c>
      <c r="H41" s="102">
        <v>4.4619230769230764</v>
      </c>
      <c r="I41" s="102">
        <f t="shared" si="1"/>
        <v>4.4619230769230764</v>
      </c>
      <c r="J41" s="117">
        <f t="shared" si="2"/>
        <v>2.9002499999999998</v>
      </c>
      <c r="K41" s="105">
        <v>1.9</v>
      </c>
      <c r="L41" s="95">
        <f t="shared" si="0"/>
        <v>0.76</v>
      </c>
      <c r="M41" s="106">
        <v>3.6602499999999996</v>
      </c>
      <c r="N41" s="23"/>
      <c r="O41" s="22"/>
      <c r="P41" s="18"/>
    </row>
    <row r="42" spans="1:16" s="24" customFormat="1" ht="14.25" customHeight="1" x14ac:dyDescent="0.2">
      <c r="A42" s="44" t="s">
        <v>12</v>
      </c>
      <c r="C42" s="25"/>
      <c r="D42" s="25"/>
      <c r="E42" s="25"/>
      <c r="F42" s="25"/>
      <c r="G42" s="25"/>
      <c r="H42" s="25"/>
      <c r="I42" s="25"/>
      <c r="J42" s="25"/>
      <c r="K42" s="25"/>
      <c r="L42" s="25"/>
      <c r="M42" s="25"/>
      <c r="N42" s="25"/>
      <c r="O42" s="25"/>
      <c r="P42" s="25"/>
    </row>
    <row r="43" spans="1:16" s="24" customFormat="1" ht="12" customHeight="1" x14ac:dyDescent="0.25">
      <c r="A43" s="11"/>
      <c r="C43" s="26"/>
      <c r="D43" s="26"/>
      <c r="E43" s="26"/>
      <c r="F43" s="26"/>
      <c r="G43" s="26"/>
      <c r="H43" s="26"/>
      <c r="I43" s="26"/>
      <c r="J43" s="26"/>
      <c r="K43" s="26"/>
      <c r="L43" s="26"/>
      <c r="M43" s="26"/>
      <c r="N43" s="26"/>
      <c r="O43" s="26"/>
      <c r="P43" s="26"/>
    </row>
    <row r="44" spans="1:16" s="24" customFormat="1" ht="22.5" customHeight="1" x14ac:dyDescent="0.45">
      <c r="C44" s="27"/>
      <c r="D44" s="37"/>
      <c r="E44" s="25"/>
      <c r="F44" s="25"/>
      <c r="G44" s="28"/>
      <c r="H44" s="25"/>
      <c r="I44" s="25"/>
      <c r="J44" s="28"/>
      <c r="K44" s="26"/>
      <c r="L44" s="40"/>
      <c r="M44" s="29"/>
      <c r="N44" s="29"/>
    </row>
    <row r="45" spans="1:16" s="24" customFormat="1" ht="13.5" customHeight="1" x14ac:dyDescent="0.2">
      <c r="D45" s="186" t="s">
        <v>16</v>
      </c>
      <c r="E45" s="186"/>
      <c r="F45" s="186"/>
      <c r="G45" s="186"/>
      <c r="H45" s="186"/>
      <c r="I45" s="186"/>
      <c r="J45" s="186"/>
      <c r="K45" s="186"/>
    </row>
    <row r="46" spans="1:16" s="24" customFormat="1" ht="15" x14ac:dyDescent="0.25">
      <c r="D46" s="11"/>
    </row>
    <row r="48" spans="1:16" x14ac:dyDescent="0.2">
      <c r="D48" s="4"/>
      <c r="E48" s="4"/>
      <c r="F48" s="4"/>
      <c r="G48" s="4"/>
      <c r="H48" s="4"/>
      <c r="I48" s="4"/>
    </row>
  </sheetData>
  <protectedRanges>
    <protectedRange password="E963" sqref="J17:J41" name="Fórmulas 1_1_3"/>
  </protectedRanges>
  <mergeCells count="18">
    <mergeCell ref="A15:A16"/>
    <mergeCell ref="B15:B16"/>
    <mergeCell ref="C15:C16"/>
    <mergeCell ref="D15:H15"/>
    <mergeCell ref="I15:I16"/>
    <mergeCell ref="P15:P16"/>
    <mergeCell ref="K15:K16"/>
    <mergeCell ref="L15:L16"/>
    <mergeCell ref="M15:M16"/>
    <mergeCell ref="O15:O16"/>
    <mergeCell ref="D45:K45"/>
    <mergeCell ref="C5:K5"/>
    <mergeCell ref="M6:O6"/>
    <mergeCell ref="M8:O8"/>
    <mergeCell ref="M12:O12"/>
    <mergeCell ref="J15:J16"/>
    <mergeCell ref="G6:H6"/>
    <mergeCell ref="G8:H8"/>
  </mergeCells>
  <dataValidations count="7">
    <dataValidation allowBlank="1" showInputMessage="1" showErrorMessage="1" promptTitle="NOMBRE DEL CURSO" prompt="Ingrese el nombre del curso como aparece en plataforma" sqref="WVK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C8"/>
    <dataValidation type="textLength" allowBlank="1" showInputMessage="1" showErrorMessage="1" errorTitle="CODIGO ERRÓNEO" error="Recuerde que el código tiene siete digitos, debe ingresarlo como aparece en plataforma" promptTitle="CODIGO DEL CURSO" prompt="El código del curso debe contener siete dígitos, como aparece en plataforma" sqref="WVK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C10">
      <formula1>6</formula1>
      <formula2>7</formula2>
    </dataValidation>
    <dataValidation type="textLength" allowBlank="1" showInputMessage="1" showErrorMessage="1" errorTitle="CODIGO ERRÓNEO" error="Verifique el código ingresado, recuerde que tiene 12 dígitos con el 0 inicial, esta celda no admite valores de documento de identificación." promptTitle="CODIGO ESTUDIANTIL" prompt="Por favor digite el código del estudiante con el 0 inicial, esta celda solo permite el ingreso de los códigos completos, recuerde que tienen 12 dígitos" sqref="B17:B41">
      <formula1>11</formula1>
      <formula2>12</formula2>
    </dataValidation>
    <dataValidation type="decimal" allowBlank="1" showInputMessage="1" showErrorMessage="1" errorTitle="DATO INCORRECTO" error="Debe ingresar solo valores numéricos, si el estudiante no se presentó ingrese 0,0 para que la formula calcule correctamente" promptTitle="EVALUACIÓN PERMANENTE" prompt="Esta celda solo permite números, si el estudiante no presentó ingrese 0,0 para que la fórmula calcule correctamente" sqref="D17:I41">
      <formula1>0</formula1>
      <formula2>5</formula2>
    </dataValidation>
    <dataValidation type="list" allowBlank="1" showInputMessage="1" showErrorMessage="1" errorTitle="DATO NO VÁLIDO" error="Por favor seleccione la opción apropiada del listado" promptTitle="REPORTE DE NOVEDAD" prompt="Si entrega la nota del estudiante por medio de reporte de novedad, por favor indique con una X si el estudiante no aparece en su listado de plataforma ó CL si es estudiante por modalidad curso libre" sqref="P17:P41">
      <formula1>REPORTE</formula1>
    </dataValidation>
    <dataValidation type="decimal" allowBlank="1" showInputMessage="1" showErrorMessage="1" errorTitle="DATO ERRÓNEO" error="Debe ingresar solo valores numéricos, si el estudiante no se presentó ingrese 0,0 para que la formula calcule correctamente_x000a_" promptTitle="CONVOCATORIA 2" prompt="Esta celda solo permite números, si el estudiante no se presentó ingrese 0,0 para que la fórmula calcule correctamente_x000a_" sqref="N17:N41">
      <formula1>0</formula1>
      <formula2>5</formula2>
    </dataValidation>
    <dataValidation type="decimal" allowBlank="1" showInputMessage="1" showErrorMessage="1" errorTitle="DATO ERRÓNEO" error="Debe ingresar solo valores numéricos, si el estudiante no se presentó ingrese 0,0 para que la formula calcule correctamente_x000a_" promptTitle="CONVOCATORIA 1" prompt="Esta celda solo permite números, si el estudiante no se presentó ingrese 0,0 para que la fórmula calcule correctamente_x000a_" sqref="K17:K41">
      <formula1>0</formula1>
      <formula2>5</formula2>
    </dataValidation>
  </dataValidations>
  <hyperlinks>
    <hyperlink ref="M12" r:id="rId1"/>
  </hyperlinks>
  <pageMargins left="0.70866141732283472" right="0.70866141732283472" top="0.47244094488188981" bottom="0.43307086614173229" header="0.31496062992125984" footer="0.31496062992125984"/>
  <pageSetup scale="97" orientation="landscape" horizontalDpi="4294967293" verticalDpi="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topLeftCell="A7" workbookViewId="0">
      <selection activeCell="B27" sqref="B27:C29"/>
    </sheetView>
  </sheetViews>
  <sheetFormatPr baseColWidth="10" defaultRowHeight="14.25" x14ac:dyDescent="0.2"/>
  <cols>
    <col min="1" max="1" width="4.5703125" style="5" customWidth="1"/>
    <col min="2" max="2" width="13.28515625" style="5" customWidth="1"/>
    <col min="3" max="3" width="30.28515625" style="5" customWidth="1"/>
    <col min="4" max="6" width="4" style="5" customWidth="1"/>
    <col min="7" max="7" width="4.42578125" style="5" customWidth="1"/>
    <col min="8" max="9" width="3.85546875" style="5" customWidth="1"/>
    <col min="10" max="10" width="5.42578125" style="5" customWidth="1"/>
    <col min="11" max="11" width="5" style="5" customWidth="1"/>
    <col min="12" max="12" width="5.42578125" style="5" customWidth="1"/>
    <col min="13" max="13" width="7.7109375" style="5" customWidth="1"/>
    <col min="14" max="14" width="10" style="5" customWidth="1"/>
    <col min="15" max="15" width="9.42578125" style="5" customWidth="1"/>
    <col min="16" max="16" width="11.28515625" style="5" customWidth="1"/>
    <col min="17" max="16384" width="11.42578125" style="5"/>
  </cols>
  <sheetData>
    <row r="1" spans="1:16" s="4" customFormat="1" ht="12" x14ac:dyDescent="0.2">
      <c r="A1" s="1" t="s">
        <v>21</v>
      </c>
      <c r="B1" s="1"/>
      <c r="C1" s="1"/>
      <c r="D1" s="1"/>
      <c r="E1" s="1"/>
      <c r="F1" s="1"/>
      <c r="G1" s="1"/>
      <c r="H1" s="1"/>
      <c r="I1" s="1"/>
      <c r="J1" s="1"/>
      <c r="K1" s="1"/>
      <c r="L1" s="1"/>
      <c r="M1" s="1"/>
      <c r="N1" s="1"/>
      <c r="O1" s="3"/>
      <c r="P1" s="3"/>
    </row>
    <row r="2" spans="1:16" s="4" customFormat="1" ht="12" x14ac:dyDescent="0.2">
      <c r="A2" s="1" t="s">
        <v>22</v>
      </c>
      <c r="B2" s="1"/>
      <c r="C2" s="1"/>
      <c r="D2" s="1"/>
      <c r="E2" s="1"/>
      <c r="F2" s="1"/>
      <c r="G2" s="1"/>
      <c r="H2" s="1"/>
      <c r="I2" s="1"/>
      <c r="J2" s="1"/>
      <c r="K2" s="1"/>
      <c r="L2" s="1"/>
      <c r="M2" s="1"/>
      <c r="N2" s="1"/>
      <c r="O2" s="3"/>
      <c r="P2" s="3"/>
    </row>
    <row r="3" spans="1:16" s="4" customFormat="1" ht="12" x14ac:dyDescent="0.2">
      <c r="A3" s="1" t="s">
        <v>20</v>
      </c>
      <c r="B3" s="1"/>
      <c r="C3" s="1"/>
      <c r="D3" s="1"/>
      <c r="E3" s="1"/>
      <c r="F3" s="1"/>
      <c r="G3" s="1"/>
      <c r="H3" s="1"/>
      <c r="I3" s="1"/>
      <c r="J3" s="1"/>
      <c r="K3" s="1"/>
      <c r="L3" s="1"/>
      <c r="M3" s="1"/>
      <c r="N3" s="1"/>
      <c r="O3" s="3"/>
      <c r="P3" s="3"/>
    </row>
    <row r="4" spans="1:16" s="4" customFormat="1" ht="12" x14ac:dyDescent="0.2">
      <c r="A4" s="2" t="s">
        <v>27</v>
      </c>
      <c r="B4" s="2"/>
      <c r="C4" s="2"/>
      <c r="D4" s="2"/>
      <c r="E4" s="2"/>
      <c r="F4" s="2"/>
      <c r="G4" s="2"/>
      <c r="H4" s="2"/>
      <c r="I4" s="2"/>
      <c r="J4" s="2">
        <v>2014</v>
      </c>
      <c r="K4" s="2"/>
      <c r="L4" s="2"/>
      <c r="M4" s="2"/>
      <c r="N4" s="2"/>
      <c r="O4" s="3"/>
      <c r="P4" s="3"/>
    </row>
    <row r="5" spans="1:16" ht="11.25" customHeight="1" x14ac:dyDescent="0.25">
      <c r="C5" s="205"/>
      <c r="D5" s="205"/>
      <c r="E5" s="205"/>
      <c r="F5" s="205"/>
      <c r="G5" s="205"/>
      <c r="H5" s="205"/>
      <c r="I5" s="205"/>
      <c r="J5" s="205"/>
      <c r="K5" s="205"/>
      <c r="L5" s="46"/>
      <c r="M5" s="46"/>
    </row>
    <row r="6" spans="1:16" s="56" customFormat="1" ht="12.75" x14ac:dyDescent="0.2">
      <c r="A6" s="56" t="s">
        <v>0</v>
      </c>
      <c r="C6" s="78" t="s">
        <v>107</v>
      </c>
      <c r="D6" s="58"/>
      <c r="E6" s="56" t="s">
        <v>55</v>
      </c>
      <c r="G6" s="178">
        <v>1</v>
      </c>
      <c r="H6" s="179"/>
      <c r="J6" s="59" t="s">
        <v>6</v>
      </c>
      <c r="L6" s="60"/>
      <c r="M6" s="180" t="s">
        <v>56</v>
      </c>
      <c r="N6" s="180"/>
      <c r="O6" s="180"/>
    </row>
    <row r="7" spans="1:16" s="56" customFormat="1" ht="3.75" customHeight="1" x14ac:dyDescent="0.2">
      <c r="C7" s="61"/>
      <c r="D7" s="58"/>
      <c r="L7" s="60"/>
      <c r="M7" s="60"/>
      <c r="N7" s="62"/>
      <c r="O7" s="62"/>
    </row>
    <row r="8" spans="1:16" s="56" customFormat="1" ht="12.75" x14ac:dyDescent="0.2">
      <c r="A8" s="56" t="s">
        <v>7</v>
      </c>
      <c r="C8" s="75" t="s">
        <v>106</v>
      </c>
      <c r="D8" s="58"/>
      <c r="E8" s="56" t="s">
        <v>1</v>
      </c>
      <c r="G8" s="178">
        <v>1</v>
      </c>
      <c r="H8" s="179"/>
      <c r="J8" s="59" t="s">
        <v>2</v>
      </c>
      <c r="L8" s="60"/>
      <c r="M8" s="178">
        <v>79317934</v>
      </c>
      <c r="N8" s="181"/>
      <c r="O8" s="179"/>
    </row>
    <row r="9" spans="1:16" s="56" customFormat="1" ht="3.75" customHeight="1" x14ac:dyDescent="0.2">
      <c r="C9" s="76"/>
      <c r="D9" s="58"/>
      <c r="L9" s="60"/>
      <c r="M9" s="60"/>
      <c r="N9" s="62"/>
      <c r="O9" s="62"/>
    </row>
    <row r="10" spans="1:16" s="56" customFormat="1" ht="12.75" x14ac:dyDescent="0.2">
      <c r="A10" s="56" t="s">
        <v>8</v>
      </c>
      <c r="C10" s="77">
        <v>703239</v>
      </c>
      <c r="D10" s="58"/>
      <c r="E10" s="60" t="s">
        <v>14</v>
      </c>
      <c r="H10" s="65">
        <v>38</v>
      </c>
      <c r="J10" s="59" t="s">
        <v>3</v>
      </c>
      <c r="L10" s="60"/>
      <c r="M10" s="65">
        <v>3752127</v>
      </c>
      <c r="N10" s="66" t="s">
        <v>15</v>
      </c>
      <c r="O10" s="68">
        <v>3124291921</v>
      </c>
    </row>
    <row r="11" spans="1:16" s="56" customFormat="1" ht="4.5" customHeight="1" x14ac:dyDescent="0.2">
      <c r="C11" s="61"/>
      <c r="D11" s="58"/>
      <c r="L11" s="60"/>
      <c r="M11" s="60"/>
      <c r="N11" s="62"/>
      <c r="O11" s="62"/>
    </row>
    <row r="12" spans="1:16" s="56" customFormat="1" ht="15" x14ac:dyDescent="0.25">
      <c r="A12" s="56" t="s">
        <v>24</v>
      </c>
      <c r="C12" s="67" t="s">
        <v>59</v>
      </c>
      <c r="D12" s="58"/>
      <c r="J12" s="59" t="s">
        <v>4</v>
      </c>
      <c r="L12" s="60"/>
      <c r="M12" s="183" t="s">
        <v>60</v>
      </c>
      <c r="N12" s="184"/>
      <c r="O12" s="185"/>
    </row>
    <row r="13" spans="1:16" ht="4.5" customHeight="1" x14ac:dyDescent="0.25">
      <c r="C13" s="7"/>
      <c r="D13" s="8"/>
      <c r="K13" s="9"/>
      <c r="M13" s="10"/>
      <c r="N13" s="10"/>
      <c r="O13" s="11"/>
      <c r="P13" s="11"/>
    </row>
    <row r="14" spans="1:16" ht="4.5" customHeight="1" x14ac:dyDescent="0.2"/>
    <row r="15" spans="1:16" s="12" customFormat="1" ht="33.75" customHeight="1" x14ac:dyDescent="0.25">
      <c r="A15" s="187" t="s">
        <v>5</v>
      </c>
      <c r="B15" s="187" t="s">
        <v>19</v>
      </c>
      <c r="C15" s="187" t="s">
        <v>13</v>
      </c>
      <c r="D15" s="182" t="s">
        <v>18</v>
      </c>
      <c r="E15" s="182"/>
      <c r="F15" s="182"/>
      <c r="G15" s="182"/>
      <c r="H15" s="182"/>
      <c r="I15" s="188" t="s">
        <v>30</v>
      </c>
      <c r="J15" s="182">
        <v>0.6</v>
      </c>
      <c r="K15" s="187" t="s">
        <v>10</v>
      </c>
      <c r="L15" s="182">
        <v>0.4</v>
      </c>
      <c r="M15" s="182" t="s">
        <v>25</v>
      </c>
      <c r="N15" s="47" t="s">
        <v>11</v>
      </c>
      <c r="O15" s="182" t="s">
        <v>26</v>
      </c>
      <c r="P15" s="182" t="s">
        <v>17</v>
      </c>
    </row>
    <row r="16" spans="1:16" s="14" customFormat="1" ht="13.5" customHeight="1" x14ac:dyDescent="0.2">
      <c r="A16" s="187"/>
      <c r="B16" s="187"/>
      <c r="C16" s="187"/>
      <c r="D16" s="13">
        <v>1</v>
      </c>
      <c r="E16" s="13">
        <v>2</v>
      </c>
      <c r="F16" s="13">
        <v>3</v>
      </c>
      <c r="G16" s="13">
        <v>4</v>
      </c>
      <c r="H16" s="13">
        <v>5</v>
      </c>
      <c r="I16" s="189"/>
      <c r="J16" s="182"/>
      <c r="K16" s="187"/>
      <c r="L16" s="182"/>
      <c r="M16" s="182"/>
      <c r="N16" s="48" t="s">
        <v>9</v>
      </c>
      <c r="O16" s="182"/>
      <c r="P16" s="182"/>
    </row>
    <row r="17" spans="1:16" s="4" customFormat="1" ht="12.75" x14ac:dyDescent="0.2">
      <c r="A17" s="15">
        <v>1</v>
      </c>
      <c r="B17" s="69">
        <v>84502482009</v>
      </c>
      <c r="C17" s="74" t="s">
        <v>108</v>
      </c>
      <c r="D17" s="105">
        <v>4.5478846153846151</v>
      </c>
      <c r="E17" s="102">
        <v>4.5478846153846151</v>
      </c>
      <c r="F17" s="102">
        <v>4.5478846153846151</v>
      </c>
      <c r="G17" s="102">
        <v>4.5478846153846151</v>
      </c>
      <c r="H17" s="102">
        <v>4.5478846153846151</v>
      </c>
      <c r="I17" s="102">
        <f t="shared" ref="I17:I21" si="0">J17/0.65</f>
        <v>4.5478846153846151</v>
      </c>
      <c r="J17" s="117">
        <f t="shared" ref="J17:J21" si="1">M17-L17</f>
        <v>2.9561250000000001</v>
      </c>
      <c r="K17" s="105">
        <v>2</v>
      </c>
      <c r="L17" s="95">
        <f>K17*40%</f>
        <v>0.8</v>
      </c>
      <c r="M17" s="106">
        <v>3.7561249999999999</v>
      </c>
      <c r="N17" s="17"/>
      <c r="O17" s="16"/>
      <c r="P17" s="18"/>
    </row>
    <row r="18" spans="1:16" s="4" customFormat="1" ht="12.75" x14ac:dyDescent="0.2">
      <c r="A18" s="15">
        <v>2</v>
      </c>
      <c r="B18" s="69">
        <v>84501892014</v>
      </c>
      <c r="C18" s="74" t="s">
        <v>109</v>
      </c>
      <c r="D18" s="105">
        <v>0</v>
      </c>
      <c r="E18" s="102">
        <v>0</v>
      </c>
      <c r="F18" s="102">
        <v>0</v>
      </c>
      <c r="G18" s="102">
        <v>0</v>
      </c>
      <c r="H18" s="102">
        <v>0</v>
      </c>
      <c r="I18" s="102">
        <f t="shared" si="0"/>
        <v>0</v>
      </c>
      <c r="J18" s="117">
        <f t="shared" si="1"/>
        <v>0</v>
      </c>
      <c r="K18" s="105">
        <v>0</v>
      </c>
      <c r="L18" s="95">
        <f t="shared" ref="L18:L41" si="2">K18*40%</f>
        <v>0</v>
      </c>
      <c r="M18" s="106">
        <v>0</v>
      </c>
      <c r="N18" s="17"/>
      <c r="O18" s="16"/>
      <c r="P18" s="18"/>
    </row>
    <row r="19" spans="1:16" s="4" customFormat="1" ht="12.75" x14ac:dyDescent="0.2">
      <c r="A19" s="15">
        <v>3</v>
      </c>
      <c r="B19" s="69">
        <v>84501902014</v>
      </c>
      <c r="C19" s="74" t="s">
        <v>110</v>
      </c>
      <c r="D19" s="102">
        <v>0</v>
      </c>
      <c r="E19" s="102">
        <v>0</v>
      </c>
      <c r="F19" s="102">
        <v>0</v>
      </c>
      <c r="G19" s="102">
        <v>0</v>
      </c>
      <c r="H19" s="102">
        <v>0</v>
      </c>
      <c r="I19" s="102">
        <f t="shared" si="0"/>
        <v>0</v>
      </c>
      <c r="J19" s="117">
        <f t="shared" si="1"/>
        <v>0</v>
      </c>
      <c r="K19" s="105">
        <v>0</v>
      </c>
      <c r="L19" s="95">
        <f t="shared" si="2"/>
        <v>0</v>
      </c>
      <c r="M19" s="106">
        <v>0</v>
      </c>
      <c r="N19" s="17"/>
      <c r="O19" s="16"/>
      <c r="P19" s="18"/>
    </row>
    <row r="20" spans="1:16" s="4" customFormat="1" ht="12.75" x14ac:dyDescent="0.2">
      <c r="A20" s="15">
        <v>4</v>
      </c>
      <c r="B20" s="69">
        <v>84501912014</v>
      </c>
      <c r="C20" s="74" t="s">
        <v>111</v>
      </c>
      <c r="D20" s="102">
        <v>4.3696153846153845</v>
      </c>
      <c r="E20" s="102">
        <v>4.3696153846153845</v>
      </c>
      <c r="F20" s="102">
        <v>4.3696153846153845</v>
      </c>
      <c r="G20" s="102">
        <v>4.3696153846153845</v>
      </c>
      <c r="H20" s="102">
        <v>4.3696153846153845</v>
      </c>
      <c r="I20" s="102">
        <f t="shared" si="0"/>
        <v>4.3696153846153845</v>
      </c>
      <c r="J20" s="117">
        <f t="shared" si="1"/>
        <v>2.8402500000000002</v>
      </c>
      <c r="K20" s="105">
        <v>2.2000000000000002</v>
      </c>
      <c r="L20" s="95">
        <f t="shared" si="2"/>
        <v>0.88000000000000012</v>
      </c>
      <c r="M20" s="106">
        <v>3.7202500000000001</v>
      </c>
      <c r="N20" s="17"/>
      <c r="O20" s="16"/>
      <c r="P20" s="18"/>
    </row>
    <row r="21" spans="1:16" s="4" customFormat="1" ht="12.75" x14ac:dyDescent="0.2">
      <c r="A21" s="15">
        <v>5</v>
      </c>
      <c r="B21" s="69">
        <v>84501922014</v>
      </c>
      <c r="C21" s="74" t="s">
        <v>112</v>
      </c>
      <c r="D21" s="102">
        <v>4.8184615384615377</v>
      </c>
      <c r="E21" s="102">
        <v>4.8184615384615377</v>
      </c>
      <c r="F21" s="102">
        <v>4.8184615384615377</v>
      </c>
      <c r="G21" s="102">
        <v>4.8184615384615377</v>
      </c>
      <c r="H21" s="102">
        <v>4.8184615384615377</v>
      </c>
      <c r="I21" s="102">
        <f t="shared" si="0"/>
        <v>4.8184615384615377</v>
      </c>
      <c r="J21" s="117">
        <f t="shared" si="1"/>
        <v>3.1319999999999997</v>
      </c>
      <c r="K21" s="105">
        <v>2.5</v>
      </c>
      <c r="L21" s="95">
        <f t="shared" si="2"/>
        <v>1</v>
      </c>
      <c r="M21" s="106">
        <v>4.1319999999999997</v>
      </c>
      <c r="N21" s="17"/>
      <c r="O21" s="16"/>
      <c r="P21" s="18"/>
    </row>
    <row r="22" spans="1:16" s="4" customFormat="1" ht="12" customHeight="1" x14ac:dyDescent="0.25">
      <c r="A22" s="15">
        <v>6</v>
      </c>
      <c r="B22" s="79">
        <v>84502182014</v>
      </c>
      <c r="C22" s="74" t="s">
        <v>113</v>
      </c>
      <c r="D22" s="102">
        <v>0</v>
      </c>
      <c r="E22" s="102">
        <v>0</v>
      </c>
      <c r="F22" s="102">
        <v>0</v>
      </c>
      <c r="G22" s="102">
        <v>0</v>
      </c>
      <c r="H22" s="102">
        <v>0</v>
      </c>
      <c r="I22" s="102">
        <f>J22/0.65</f>
        <v>0</v>
      </c>
      <c r="J22" s="117">
        <f>M22-L22</f>
        <v>0</v>
      </c>
      <c r="K22" s="105">
        <v>0</v>
      </c>
      <c r="L22" s="95">
        <f t="shared" si="2"/>
        <v>0</v>
      </c>
      <c r="M22" s="106">
        <v>0</v>
      </c>
      <c r="N22" s="17"/>
      <c r="O22" s="16"/>
      <c r="P22" s="18"/>
    </row>
    <row r="23" spans="1:16" s="4" customFormat="1" ht="15" x14ac:dyDescent="0.25">
      <c r="A23" s="15">
        <v>7</v>
      </c>
      <c r="B23" s="79">
        <v>84502222014</v>
      </c>
      <c r="C23" s="74" t="s">
        <v>114</v>
      </c>
      <c r="D23" s="102">
        <v>4.5842307692307696</v>
      </c>
      <c r="E23" s="102">
        <v>4.5842307692307696</v>
      </c>
      <c r="F23" s="102">
        <v>4.5842307692307696</v>
      </c>
      <c r="G23" s="102">
        <v>4.5842307692307696</v>
      </c>
      <c r="H23" s="102">
        <v>4.5842307692307696</v>
      </c>
      <c r="I23" s="102">
        <f t="shared" ref="I23:I29" si="3">J23/0.65</f>
        <v>4.5842307692307696</v>
      </c>
      <c r="J23" s="117">
        <f t="shared" ref="J23:J29" si="4">M23-L23</f>
        <v>2.9797500000000001</v>
      </c>
      <c r="K23" s="105">
        <v>1.9</v>
      </c>
      <c r="L23" s="95">
        <f t="shared" si="2"/>
        <v>0.76</v>
      </c>
      <c r="M23" s="106">
        <v>3.7397499999999999</v>
      </c>
      <c r="N23" s="17"/>
      <c r="O23" s="16"/>
      <c r="P23" s="18"/>
    </row>
    <row r="24" spans="1:16" s="4" customFormat="1" ht="15" x14ac:dyDescent="0.25">
      <c r="A24" s="15">
        <v>8</v>
      </c>
      <c r="B24" s="79">
        <v>84502232014</v>
      </c>
      <c r="C24" s="74" t="s">
        <v>115</v>
      </c>
      <c r="D24" s="102">
        <v>0</v>
      </c>
      <c r="E24" s="102">
        <v>0</v>
      </c>
      <c r="F24" s="102">
        <v>0</v>
      </c>
      <c r="G24" s="102">
        <v>0</v>
      </c>
      <c r="H24" s="102">
        <v>0</v>
      </c>
      <c r="I24" s="102">
        <f t="shared" si="3"/>
        <v>0</v>
      </c>
      <c r="J24" s="117">
        <f t="shared" si="4"/>
        <v>0</v>
      </c>
      <c r="K24" s="105">
        <v>0</v>
      </c>
      <c r="L24" s="95">
        <f t="shared" si="2"/>
        <v>0</v>
      </c>
      <c r="M24" s="106">
        <v>0</v>
      </c>
      <c r="N24" s="17"/>
      <c r="O24" s="16"/>
      <c r="P24" s="18"/>
    </row>
    <row r="25" spans="1:16" s="4" customFormat="1" ht="15" x14ac:dyDescent="0.25">
      <c r="A25" s="15">
        <v>9</v>
      </c>
      <c r="B25" s="79">
        <v>84502252014</v>
      </c>
      <c r="C25" s="74" t="s">
        <v>116</v>
      </c>
      <c r="D25" s="102">
        <v>4.2042307692307697</v>
      </c>
      <c r="E25" s="102">
        <v>4.2042307692307697</v>
      </c>
      <c r="F25" s="102">
        <v>4.2042307692307697</v>
      </c>
      <c r="G25" s="102">
        <v>4.2042307692307697</v>
      </c>
      <c r="H25" s="102">
        <v>4.2042307692307697</v>
      </c>
      <c r="I25" s="102">
        <f t="shared" si="3"/>
        <v>4.2042307692307697</v>
      </c>
      <c r="J25" s="117">
        <f t="shared" si="4"/>
        <v>2.7327500000000002</v>
      </c>
      <c r="K25" s="105">
        <v>1.9</v>
      </c>
      <c r="L25" s="95">
        <f t="shared" si="2"/>
        <v>0.76</v>
      </c>
      <c r="M25" s="106">
        <v>3.49275</v>
      </c>
      <c r="N25" s="17"/>
      <c r="O25" s="16"/>
      <c r="P25" s="18"/>
    </row>
    <row r="26" spans="1:16" s="4" customFormat="1" ht="15" x14ac:dyDescent="0.25">
      <c r="A26" s="15">
        <v>10</v>
      </c>
      <c r="B26" s="79">
        <v>84502292014</v>
      </c>
      <c r="C26" s="74" t="s">
        <v>117</v>
      </c>
      <c r="D26" s="102">
        <v>1.8369230769230769</v>
      </c>
      <c r="E26" s="102">
        <v>1.8369230769230769</v>
      </c>
      <c r="F26" s="102">
        <v>1.8369230769230769</v>
      </c>
      <c r="G26" s="102">
        <v>1.8369230769230769</v>
      </c>
      <c r="H26" s="102">
        <v>1.8369230769230769</v>
      </c>
      <c r="I26" s="102">
        <f t="shared" si="3"/>
        <v>1.8369230769230769</v>
      </c>
      <c r="J26" s="117">
        <f t="shared" si="4"/>
        <v>1.194</v>
      </c>
      <c r="K26" s="105">
        <v>0</v>
      </c>
      <c r="L26" s="95">
        <f t="shared" si="2"/>
        <v>0</v>
      </c>
      <c r="M26" s="106">
        <v>1.194</v>
      </c>
      <c r="N26" s="17"/>
      <c r="O26" s="16"/>
      <c r="P26" s="18"/>
    </row>
    <row r="27" spans="1:16" s="4" customFormat="1" ht="15" x14ac:dyDescent="0.25">
      <c r="A27" s="15">
        <v>11</v>
      </c>
      <c r="B27" s="79">
        <v>84501412014</v>
      </c>
      <c r="C27" s="80" t="s">
        <v>118</v>
      </c>
      <c r="D27" s="102">
        <v>3.1984615384615385</v>
      </c>
      <c r="E27" s="102">
        <v>3.1984615384615385</v>
      </c>
      <c r="F27" s="102">
        <v>3.1984615384615385</v>
      </c>
      <c r="G27" s="102">
        <v>3.1984615384615385</v>
      </c>
      <c r="H27" s="102">
        <v>3.1984615384615385</v>
      </c>
      <c r="I27" s="102">
        <f t="shared" si="3"/>
        <v>3.1984615384615385</v>
      </c>
      <c r="J27" s="117">
        <f t="shared" si="4"/>
        <v>2.0790000000000002</v>
      </c>
      <c r="K27" s="105">
        <v>2.5</v>
      </c>
      <c r="L27" s="95">
        <f t="shared" si="2"/>
        <v>1</v>
      </c>
      <c r="M27" s="106">
        <v>3.0790000000000002</v>
      </c>
      <c r="N27" s="17"/>
      <c r="O27" s="16"/>
      <c r="P27" s="18"/>
    </row>
    <row r="28" spans="1:16" s="4" customFormat="1" ht="15" x14ac:dyDescent="0.25">
      <c r="A28" s="15">
        <v>12</v>
      </c>
      <c r="B28" s="79">
        <v>84500932014</v>
      </c>
      <c r="C28" s="81" t="s">
        <v>119</v>
      </c>
      <c r="D28" s="102">
        <v>4.4080769230769228</v>
      </c>
      <c r="E28" s="102">
        <v>4.4080769230769228</v>
      </c>
      <c r="F28" s="102">
        <v>4.4080769230769228</v>
      </c>
      <c r="G28" s="102">
        <v>4.4080769230769228</v>
      </c>
      <c r="H28" s="102">
        <v>4.4080769230769228</v>
      </c>
      <c r="I28" s="102">
        <f t="shared" si="3"/>
        <v>4.4080769230769228</v>
      </c>
      <c r="J28" s="117">
        <f t="shared" si="4"/>
        <v>2.8652499999999996</v>
      </c>
      <c r="K28" s="105">
        <v>2.7</v>
      </c>
      <c r="L28" s="95">
        <f t="shared" si="2"/>
        <v>1.08</v>
      </c>
      <c r="M28" s="106">
        <v>3.9452499999999997</v>
      </c>
      <c r="N28" s="23"/>
      <c r="O28" s="22"/>
      <c r="P28" s="18"/>
    </row>
    <row r="29" spans="1:16" s="4" customFormat="1" ht="15" x14ac:dyDescent="0.25">
      <c r="A29" s="15">
        <v>13</v>
      </c>
      <c r="B29" s="79">
        <v>84501112014</v>
      </c>
      <c r="C29" s="82" t="s">
        <v>120</v>
      </c>
      <c r="D29" s="102">
        <v>3.8169230769230773</v>
      </c>
      <c r="E29" s="102">
        <v>3.8169230769230773</v>
      </c>
      <c r="F29" s="102">
        <v>3.8169230769230773</v>
      </c>
      <c r="G29" s="102">
        <v>3.8169230769230773</v>
      </c>
      <c r="H29" s="102">
        <v>3.8169230769230773</v>
      </c>
      <c r="I29" s="102">
        <f t="shared" si="3"/>
        <v>3.8169230769230773</v>
      </c>
      <c r="J29" s="117">
        <f t="shared" si="4"/>
        <v>2.4810000000000003</v>
      </c>
      <c r="K29" s="105">
        <v>2.5</v>
      </c>
      <c r="L29" s="95">
        <f t="shared" si="2"/>
        <v>1</v>
      </c>
      <c r="M29" s="106">
        <v>3.4810000000000003</v>
      </c>
      <c r="N29" s="23"/>
      <c r="O29" s="22"/>
      <c r="P29" s="18"/>
    </row>
    <row r="30" spans="1:16" s="4" customFormat="1" ht="12.75" x14ac:dyDescent="0.2">
      <c r="A30" s="15">
        <v>14</v>
      </c>
      <c r="B30" s="49"/>
      <c r="C30" s="50"/>
      <c r="D30" s="97"/>
      <c r="E30" s="91"/>
      <c r="F30" s="91"/>
      <c r="G30" s="91"/>
      <c r="H30" s="98"/>
      <c r="I30" s="92">
        <f t="shared" ref="I30:I41" si="5">SUM(D30:H30)/5</f>
        <v>0</v>
      </c>
      <c r="J30" s="93">
        <f t="shared" ref="J30:J41" si="6">I30*60%</f>
        <v>0</v>
      </c>
      <c r="K30" s="94"/>
      <c r="L30" s="95">
        <f t="shared" si="2"/>
        <v>0</v>
      </c>
      <c r="M30" s="92">
        <f t="shared" ref="M30:M41" si="7">J30+L30</f>
        <v>0</v>
      </c>
      <c r="N30" s="23"/>
      <c r="O30" s="22"/>
      <c r="P30" s="18"/>
    </row>
    <row r="31" spans="1:16" s="4" customFormat="1" ht="12.75" x14ac:dyDescent="0.2">
      <c r="A31" s="15">
        <v>15</v>
      </c>
      <c r="B31" s="49"/>
      <c r="C31" s="50"/>
      <c r="D31" s="97"/>
      <c r="E31" s="91"/>
      <c r="F31" s="91"/>
      <c r="G31" s="91"/>
      <c r="H31" s="98"/>
      <c r="I31" s="92">
        <f t="shared" si="5"/>
        <v>0</v>
      </c>
      <c r="J31" s="93">
        <f t="shared" si="6"/>
        <v>0</v>
      </c>
      <c r="K31" s="94"/>
      <c r="L31" s="95">
        <f t="shared" si="2"/>
        <v>0</v>
      </c>
      <c r="M31" s="92">
        <f t="shared" si="7"/>
        <v>0</v>
      </c>
      <c r="N31" s="23"/>
      <c r="O31" s="22"/>
      <c r="P31" s="18"/>
    </row>
    <row r="32" spans="1:16" s="4" customFormat="1" ht="12.75" x14ac:dyDescent="0.2">
      <c r="A32" s="15">
        <v>16</v>
      </c>
      <c r="B32" s="49"/>
      <c r="C32" s="50"/>
      <c r="D32" s="91"/>
      <c r="E32" s="91"/>
      <c r="F32" s="91"/>
      <c r="G32" s="91"/>
      <c r="H32" s="91"/>
      <c r="I32" s="92">
        <f t="shared" si="5"/>
        <v>0</v>
      </c>
      <c r="J32" s="93">
        <f t="shared" si="6"/>
        <v>0</v>
      </c>
      <c r="K32" s="94"/>
      <c r="L32" s="95">
        <f t="shared" si="2"/>
        <v>0</v>
      </c>
      <c r="M32" s="92">
        <f t="shared" si="7"/>
        <v>0</v>
      </c>
      <c r="N32" s="23"/>
      <c r="O32" s="22"/>
      <c r="P32" s="18"/>
    </row>
    <row r="33" spans="1:16" s="4" customFormat="1" ht="12.75" x14ac:dyDescent="0.2">
      <c r="A33" s="15">
        <v>17</v>
      </c>
      <c r="B33" s="49"/>
      <c r="C33" s="50"/>
      <c r="D33" s="97"/>
      <c r="E33" s="91"/>
      <c r="F33" s="91"/>
      <c r="G33" s="91"/>
      <c r="H33" s="97"/>
      <c r="I33" s="92">
        <f t="shared" si="5"/>
        <v>0</v>
      </c>
      <c r="J33" s="93">
        <f t="shared" si="6"/>
        <v>0</v>
      </c>
      <c r="K33" s="94"/>
      <c r="L33" s="95">
        <f t="shared" si="2"/>
        <v>0</v>
      </c>
      <c r="M33" s="92">
        <f t="shared" si="7"/>
        <v>0</v>
      </c>
      <c r="N33" s="23"/>
      <c r="O33" s="22"/>
      <c r="P33" s="18"/>
    </row>
    <row r="34" spans="1:16" s="4" customFormat="1" ht="12.75" x14ac:dyDescent="0.2">
      <c r="A34" s="15">
        <v>18</v>
      </c>
      <c r="B34" s="49"/>
      <c r="C34" s="50"/>
      <c r="D34" s="91"/>
      <c r="E34" s="91"/>
      <c r="F34" s="91"/>
      <c r="G34" s="91"/>
      <c r="H34" s="91"/>
      <c r="I34" s="92">
        <f t="shared" si="5"/>
        <v>0</v>
      </c>
      <c r="J34" s="93">
        <f t="shared" si="6"/>
        <v>0</v>
      </c>
      <c r="K34" s="94"/>
      <c r="L34" s="95">
        <f t="shared" si="2"/>
        <v>0</v>
      </c>
      <c r="M34" s="92">
        <f t="shared" si="7"/>
        <v>0</v>
      </c>
      <c r="N34" s="23"/>
      <c r="O34" s="22"/>
      <c r="P34" s="18"/>
    </row>
    <row r="35" spans="1:16" s="4" customFormat="1" ht="12.75" x14ac:dyDescent="0.2">
      <c r="A35" s="15">
        <v>19</v>
      </c>
      <c r="B35" s="49"/>
      <c r="C35" s="50"/>
      <c r="D35" s="91"/>
      <c r="E35" s="91"/>
      <c r="F35" s="91"/>
      <c r="G35" s="91"/>
      <c r="H35" s="91"/>
      <c r="I35" s="92">
        <f t="shared" si="5"/>
        <v>0</v>
      </c>
      <c r="J35" s="93">
        <f t="shared" si="6"/>
        <v>0</v>
      </c>
      <c r="K35" s="94"/>
      <c r="L35" s="95">
        <f t="shared" si="2"/>
        <v>0</v>
      </c>
      <c r="M35" s="92">
        <f t="shared" si="7"/>
        <v>0</v>
      </c>
      <c r="N35" s="23"/>
      <c r="O35" s="22"/>
      <c r="P35" s="18"/>
    </row>
    <row r="36" spans="1:16" s="4" customFormat="1" ht="12.75" x14ac:dyDescent="0.2">
      <c r="A36" s="15">
        <v>20</v>
      </c>
      <c r="B36" s="49"/>
      <c r="C36" s="50"/>
      <c r="D36" s="97"/>
      <c r="E36" s="91"/>
      <c r="F36" s="91"/>
      <c r="G36" s="91"/>
      <c r="H36" s="91"/>
      <c r="I36" s="92">
        <f t="shared" si="5"/>
        <v>0</v>
      </c>
      <c r="J36" s="93">
        <f t="shared" si="6"/>
        <v>0</v>
      </c>
      <c r="K36" s="94"/>
      <c r="L36" s="95">
        <f t="shared" si="2"/>
        <v>0</v>
      </c>
      <c r="M36" s="92">
        <f t="shared" si="7"/>
        <v>0</v>
      </c>
      <c r="N36" s="23"/>
      <c r="O36" s="22"/>
      <c r="P36" s="18"/>
    </row>
    <row r="37" spans="1:16" s="4" customFormat="1" ht="12.75" x14ac:dyDescent="0.2">
      <c r="A37" s="15">
        <v>21</v>
      </c>
      <c r="B37" s="49"/>
      <c r="C37" s="50"/>
      <c r="D37" s="91"/>
      <c r="E37" s="91"/>
      <c r="F37" s="91"/>
      <c r="G37" s="91"/>
      <c r="H37" s="91"/>
      <c r="I37" s="92">
        <f t="shared" si="5"/>
        <v>0</v>
      </c>
      <c r="J37" s="93">
        <f t="shared" si="6"/>
        <v>0</v>
      </c>
      <c r="K37" s="94"/>
      <c r="L37" s="95">
        <f t="shared" si="2"/>
        <v>0</v>
      </c>
      <c r="M37" s="92">
        <f t="shared" si="7"/>
        <v>0</v>
      </c>
      <c r="N37" s="23"/>
      <c r="O37" s="22"/>
      <c r="P37" s="18"/>
    </row>
    <row r="38" spans="1:16" s="4" customFormat="1" ht="12.75" x14ac:dyDescent="0.2">
      <c r="A38" s="15">
        <v>22</v>
      </c>
      <c r="B38" s="49"/>
      <c r="C38" s="50"/>
      <c r="D38" s="97"/>
      <c r="E38" s="91"/>
      <c r="F38" s="91"/>
      <c r="G38" s="91"/>
      <c r="H38" s="99"/>
      <c r="I38" s="92">
        <f t="shared" si="5"/>
        <v>0</v>
      </c>
      <c r="J38" s="93">
        <f t="shared" si="6"/>
        <v>0</v>
      </c>
      <c r="K38" s="94"/>
      <c r="L38" s="95">
        <f t="shared" si="2"/>
        <v>0</v>
      </c>
      <c r="M38" s="92">
        <f t="shared" si="7"/>
        <v>0</v>
      </c>
      <c r="N38" s="23"/>
      <c r="O38" s="22"/>
      <c r="P38" s="18"/>
    </row>
    <row r="39" spans="1:16" s="4" customFormat="1" ht="12.75" x14ac:dyDescent="0.2">
      <c r="A39" s="15">
        <v>23</v>
      </c>
      <c r="B39" s="49"/>
      <c r="C39" s="50"/>
      <c r="D39" s="94"/>
      <c r="E39" s="91"/>
      <c r="F39" s="91"/>
      <c r="G39" s="91"/>
      <c r="H39" s="100"/>
      <c r="I39" s="92">
        <f t="shared" si="5"/>
        <v>0</v>
      </c>
      <c r="J39" s="93">
        <f t="shared" si="6"/>
        <v>0</v>
      </c>
      <c r="K39" s="94"/>
      <c r="L39" s="95">
        <f t="shared" si="2"/>
        <v>0</v>
      </c>
      <c r="M39" s="92">
        <f t="shared" si="7"/>
        <v>0</v>
      </c>
      <c r="N39" s="23"/>
      <c r="O39" s="22"/>
      <c r="P39" s="18"/>
    </row>
    <row r="40" spans="1:16" s="4" customFormat="1" ht="12" x14ac:dyDescent="0.2">
      <c r="A40" s="15">
        <v>24</v>
      </c>
      <c r="B40" s="19"/>
      <c r="C40" s="20"/>
      <c r="D40" s="105"/>
      <c r="E40" s="105"/>
      <c r="F40" s="105"/>
      <c r="G40" s="105"/>
      <c r="H40" s="105"/>
      <c r="I40" s="92">
        <f t="shared" si="5"/>
        <v>0</v>
      </c>
      <c r="J40" s="93">
        <f t="shared" si="6"/>
        <v>0</v>
      </c>
      <c r="K40" s="115"/>
      <c r="L40" s="95">
        <f t="shared" si="2"/>
        <v>0</v>
      </c>
      <c r="M40" s="92">
        <f t="shared" si="7"/>
        <v>0</v>
      </c>
      <c r="N40" s="23"/>
      <c r="O40" s="22"/>
      <c r="P40" s="18"/>
    </row>
    <row r="41" spans="1:16" s="4" customFormat="1" ht="12" x14ac:dyDescent="0.2">
      <c r="A41" s="15">
        <v>25</v>
      </c>
      <c r="B41" s="19"/>
      <c r="C41" s="20"/>
      <c r="D41" s="105"/>
      <c r="E41" s="105"/>
      <c r="F41" s="105"/>
      <c r="G41" s="105"/>
      <c r="H41" s="105"/>
      <c r="I41" s="92">
        <f t="shared" si="5"/>
        <v>0</v>
      </c>
      <c r="J41" s="93">
        <f t="shared" si="6"/>
        <v>0</v>
      </c>
      <c r="K41" s="115"/>
      <c r="L41" s="95">
        <f t="shared" si="2"/>
        <v>0</v>
      </c>
      <c r="M41" s="92">
        <f t="shared" si="7"/>
        <v>0</v>
      </c>
      <c r="N41" s="23"/>
      <c r="O41" s="22"/>
      <c r="P41" s="18"/>
    </row>
    <row r="42" spans="1:16" s="24" customFormat="1" ht="14.25" customHeight="1" x14ac:dyDescent="0.2">
      <c r="A42" s="44" t="s">
        <v>12</v>
      </c>
      <c r="C42" s="25"/>
      <c r="D42" s="25"/>
      <c r="E42" s="25"/>
      <c r="F42" s="25"/>
      <c r="G42" s="25"/>
      <c r="H42" s="25"/>
      <c r="I42" s="25"/>
      <c r="J42" s="25"/>
      <c r="K42" s="25"/>
      <c r="L42" s="25"/>
      <c r="M42" s="25"/>
      <c r="N42" s="25"/>
      <c r="O42" s="25"/>
      <c r="P42" s="25"/>
    </row>
    <row r="43" spans="1:16" s="24" customFormat="1" ht="12" customHeight="1" x14ac:dyDescent="0.25">
      <c r="A43" s="11"/>
      <c r="C43" s="26"/>
      <c r="D43" s="26"/>
      <c r="E43" s="26"/>
      <c r="F43" s="26"/>
      <c r="G43" s="26"/>
      <c r="H43" s="26"/>
      <c r="I43" s="26"/>
      <c r="J43" s="26"/>
      <c r="K43" s="26"/>
      <c r="L43" s="26"/>
      <c r="M43" s="26"/>
      <c r="N43" s="26"/>
      <c r="O43" s="26"/>
      <c r="P43" s="26"/>
    </row>
    <row r="44" spans="1:16" s="24" customFormat="1" ht="22.5" customHeight="1" x14ac:dyDescent="0.45">
      <c r="C44" s="27"/>
      <c r="D44" s="37"/>
      <c r="E44" s="25"/>
      <c r="F44" s="25"/>
      <c r="G44" s="28"/>
      <c r="H44" s="25"/>
      <c r="I44" s="25"/>
      <c r="J44" s="28"/>
      <c r="K44" s="26"/>
      <c r="L44" s="40"/>
      <c r="M44" s="29"/>
      <c r="N44" s="29"/>
    </row>
    <row r="45" spans="1:16" s="24" customFormat="1" ht="13.5" customHeight="1" x14ac:dyDescent="0.2">
      <c r="D45" s="186" t="s">
        <v>16</v>
      </c>
      <c r="E45" s="186"/>
      <c r="F45" s="186"/>
      <c r="G45" s="186"/>
      <c r="H45" s="186"/>
      <c r="I45" s="186"/>
      <c r="J45" s="186"/>
      <c r="K45" s="186"/>
    </row>
    <row r="46" spans="1:16" s="24" customFormat="1" ht="15" x14ac:dyDescent="0.25">
      <c r="D46" s="11"/>
    </row>
    <row r="48" spans="1:16" x14ac:dyDescent="0.2">
      <c r="D48" s="4"/>
      <c r="E48" s="4"/>
      <c r="F48" s="4"/>
      <c r="G48" s="4"/>
      <c r="H48" s="4"/>
      <c r="I48" s="4"/>
    </row>
  </sheetData>
  <protectedRanges>
    <protectedRange password="E963" sqref="J30:J41" name="Fórmulas 1_1"/>
    <protectedRange password="E963" sqref="H38:H39" name="Fórmulas 1_1_1"/>
    <protectedRange password="E963" sqref="J17:J21" name="Fórmulas 1_1_2"/>
    <protectedRange password="E963" sqref="J22:J29" name="Fórmulas 1_1_3"/>
  </protectedRanges>
  <mergeCells count="18">
    <mergeCell ref="A15:A16"/>
    <mergeCell ref="B15:B16"/>
    <mergeCell ref="C15:C16"/>
    <mergeCell ref="D15:H15"/>
    <mergeCell ref="I15:I16"/>
    <mergeCell ref="P15:P16"/>
    <mergeCell ref="K15:K16"/>
    <mergeCell ref="L15:L16"/>
    <mergeCell ref="M15:M16"/>
    <mergeCell ref="O15:O16"/>
    <mergeCell ref="D45:K45"/>
    <mergeCell ref="C5:K5"/>
    <mergeCell ref="M6:O6"/>
    <mergeCell ref="M8:O8"/>
    <mergeCell ref="M12:O12"/>
    <mergeCell ref="J15:J16"/>
    <mergeCell ref="G6:H6"/>
    <mergeCell ref="G8:H8"/>
  </mergeCells>
  <dataValidations count="7">
    <dataValidation allowBlank="1" showInputMessage="1" showErrorMessage="1" promptTitle="NOMBRE DEL CURSO" prompt="Ingrese el nombre del curso como aparece en plataforma" sqref="WVK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C8"/>
    <dataValidation type="textLength" allowBlank="1" showInputMessage="1" showErrorMessage="1" errorTitle="CODIGO ERRÓNEO" error="Recuerde que el código tiene siete digitos, debe ingresarlo como aparece en plataforma" promptTitle="CODIGO DEL CURSO" prompt="El código del curso debe contener siete dígitos, como aparece en plataforma" sqref="WVK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C10">
      <formula1>6</formula1>
      <formula2>7</formula2>
    </dataValidation>
    <dataValidation type="textLength" allowBlank="1" showInputMessage="1" showErrorMessage="1" errorTitle="CODIGO ERRÓNEO" error="Verifique el código ingresado, recuerde que tiene 12 dígitos con el 0 inicial, esta celda no admite valores de documento de identificación." promptTitle="CODIGO ESTUDIANTIL" prompt="Por favor digite el código del estudiante con el 0 inicial, esta celda solo permite el ingreso de los códigos completos, recuerde que tienen 12 dígitos" sqref="B17:B21 B30:B41">
      <formula1>11</formula1>
      <formula2>12</formula2>
    </dataValidation>
    <dataValidation type="decimal" allowBlank="1" showInputMessage="1" showErrorMessage="1" errorTitle="DATO INCORRECTO" error="Debe ingresar solo valores numéricos, si el estudiante no se presentó ingrese 0,0 para que la formula calcule correctamente" promptTitle="EVALUACIÓN PERMANENTE" prompt="Esta celda solo permite números, si el estudiante no presentó ingrese 0,0 para que la fórmula calcule correctamente" sqref="D40:H41 H17:H37 D17:G39 I17:I41">
      <formula1>0</formula1>
      <formula2>5</formula2>
    </dataValidation>
    <dataValidation type="list" allowBlank="1" showInputMessage="1" showErrorMessage="1" errorTitle="DATO NO VÁLIDO" error="Por favor seleccione la opción apropiada del listado" promptTitle="REPORTE DE NOVEDAD" prompt="Si entrega la nota del estudiante por medio de reporte de novedad, por favor indique con una X si el estudiante no aparece en su listado de plataforma ó CL si es estudiante por modalidad curso libre" sqref="P17:P41">
      <formula1>REPORTE</formula1>
    </dataValidation>
    <dataValidation type="decimal" allowBlank="1" showInputMessage="1" showErrorMessage="1" errorTitle="DATO ERRÓNEO" error="Debe ingresar solo valores numéricos, si el estudiante no se presentó ingrese 0,0 para que la formula calcule correctamente_x000a_" promptTitle="CONVOCATORIA 2" prompt="Esta celda solo permite números, si el estudiante no se presentó ingrese 0,0 para que la fórmula calcule correctamente_x000a_" sqref="N17:N41">
      <formula1>0</formula1>
      <formula2>5</formula2>
    </dataValidation>
    <dataValidation type="decimal" allowBlank="1" showInputMessage="1" showErrorMessage="1" errorTitle="DATO ERRÓNEO" error="Debe ingresar solo valores numéricos, si el estudiante no se presentó ingrese 0,0 para que la formula calcule correctamente_x000a_" promptTitle="CONVOCATORIA 1" prompt="Esta celda solo permite números, si el estudiante no se presentó ingrese 0,0 para que la fórmula calcule correctamente_x000a_" sqref="K17:K39">
      <formula1>0</formula1>
      <formula2>5</formula2>
    </dataValidation>
  </dataValidations>
  <hyperlinks>
    <hyperlink ref="M12" r:id="rId1"/>
  </hyperlinks>
  <pageMargins left="0.7" right="0.7" top="0.75" bottom="0.75" header="0.3" footer="0.3"/>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8"/>
  <sheetViews>
    <sheetView topLeftCell="A4" workbookViewId="0">
      <selection activeCell="L17" sqref="L17:L20"/>
    </sheetView>
  </sheetViews>
  <sheetFormatPr baseColWidth="10" defaultRowHeight="14.25" x14ac:dyDescent="0.2"/>
  <cols>
    <col min="1" max="1" width="4.7109375" style="5" customWidth="1"/>
    <col min="2" max="2" width="13.28515625" style="5" customWidth="1"/>
    <col min="3" max="3" width="30.28515625" style="5" customWidth="1"/>
    <col min="4" max="6" width="4" style="5" customWidth="1"/>
    <col min="7" max="7" width="4.42578125" style="5" customWidth="1"/>
    <col min="8" max="9" width="3.85546875" style="5" customWidth="1"/>
    <col min="10" max="10" width="4.85546875" style="5" customWidth="1"/>
    <col min="11" max="11" width="6.5703125" style="5" customWidth="1"/>
    <col min="12" max="12" width="5.42578125" style="5" customWidth="1"/>
    <col min="13" max="13" width="5" style="5" customWidth="1"/>
    <col min="14" max="14" width="5.42578125" style="5" customWidth="1"/>
    <col min="15" max="15" width="7.7109375" style="5" customWidth="1"/>
    <col min="16" max="16" width="10" style="5" customWidth="1"/>
    <col min="17" max="17" width="9.28515625" style="5" customWidth="1"/>
    <col min="18" max="18" width="14.28515625" style="5" customWidth="1"/>
    <col min="19" max="16384" width="11.42578125" style="5"/>
  </cols>
  <sheetData>
    <row r="1" spans="1:18" s="4" customFormat="1" ht="12" x14ac:dyDescent="0.2">
      <c r="A1" s="1" t="s">
        <v>21</v>
      </c>
      <c r="B1" s="1"/>
      <c r="C1" s="1"/>
      <c r="D1" s="1"/>
      <c r="E1" s="1"/>
      <c r="F1" s="1"/>
      <c r="G1" s="1"/>
      <c r="H1" s="1"/>
      <c r="I1" s="1"/>
      <c r="J1" s="1"/>
      <c r="K1" s="1"/>
      <c r="L1" s="1"/>
      <c r="M1" s="1"/>
      <c r="N1" s="1"/>
      <c r="O1" s="1"/>
      <c r="P1" s="1"/>
      <c r="Q1" s="3"/>
      <c r="R1" s="3"/>
    </row>
    <row r="2" spans="1:18" s="4" customFormat="1" ht="12" x14ac:dyDescent="0.2">
      <c r="A2" s="1" t="s">
        <v>22</v>
      </c>
      <c r="B2" s="1"/>
      <c r="C2" s="1"/>
      <c r="D2" s="1"/>
      <c r="E2" s="1"/>
      <c r="F2" s="1"/>
      <c r="G2" s="1"/>
      <c r="H2" s="1"/>
      <c r="I2" s="1"/>
      <c r="J2" s="1"/>
      <c r="K2" s="1"/>
      <c r="L2" s="1"/>
      <c r="M2" s="1"/>
      <c r="N2" s="1"/>
      <c r="O2" s="1"/>
      <c r="P2" s="1"/>
      <c r="Q2" s="3"/>
      <c r="R2" s="3"/>
    </row>
    <row r="3" spans="1:18" s="4" customFormat="1" ht="12" x14ac:dyDescent="0.2">
      <c r="A3" s="1" t="s">
        <v>20</v>
      </c>
      <c r="B3" s="1"/>
      <c r="C3" s="1"/>
      <c r="D3" s="1"/>
      <c r="E3" s="1"/>
      <c r="F3" s="1"/>
      <c r="G3" s="1"/>
      <c r="H3" s="1"/>
      <c r="I3" s="1"/>
      <c r="J3" s="1"/>
      <c r="K3" s="1"/>
      <c r="L3" s="1"/>
      <c r="M3" s="1"/>
      <c r="N3" s="1"/>
      <c r="O3" s="1"/>
      <c r="P3" s="1"/>
      <c r="Q3" s="3"/>
      <c r="R3" s="3"/>
    </row>
    <row r="4" spans="1:18" s="4" customFormat="1" ht="12" x14ac:dyDescent="0.2">
      <c r="A4" s="2" t="s">
        <v>27</v>
      </c>
      <c r="B4" s="2"/>
      <c r="C4" s="2"/>
      <c r="D4" s="2"/>
      <c r="E4" s="2"/>
      <c r="F4" s="2"/>
      <c r="G4" s="2"/>
      <c r="H4" s="2"/>
      <c r="I4" s="2"/>
      <c r="J4" s="2"/>
      <c r="K4" s="2" t="s">
        <v>153</v>
      </c>
      <c r="L4" s="2"/>
      <c r="M4" s="2"/>
      <c r="N4" s="2"/>
      <c r="O4" s="2"/>
      <c r="P4" s="2"/>
      <c r="Q4" s="3"/>
      <c r="R4" s="3"/>
    </row>
    <row r="5" spans="1:18" ht="11.25" customHeight="1" x14ac:dyDescent="0.25">
      <c r="C5" s="205"/>
      <c r="D5" s="205"/>
      <c r="E5" s="205"/>
      <c r="F5" s="205"/>
      <c r="G5" s="205"/>
      <c r="H5" s="205"/>
      <c r="I5" s="205"/>
      <c r="J5" s="205"/>
      <c r="K5" s="205"/>
      <c r="L5" s="205"/>
      <c r="M5" s="205"/>
      <c r="N5" s="46"/>
      <c r="O5" s="46"/>
    </row>
    <row r="6" spans="1:18" s="6" customFormat="1" ht="12.75" x14ac:dyDescent="0.2">
      <c r="A6" s="31" t="s">
        <v>0</v>
      </c>
      <c r="B6" s="4"/>
      <c r="C6" s="78" t="s">
        <v>54</v>
      </c>
      <c r="D6" s="32"/>
      <c r="E6" s="31" t="s">
        <v>23</v>
      </c>
      <c r="F6" s="4"/>
      <c r="G6" s="190">
        <v>2</v>
      </c>
      <c r="H6" s="191"/>
      <c r="I6" s="38"/>
      <c r="J6" s="4"/>
      <c r="K6" s="4"/>
      <c r="L6" s="4"/>
      <c r="M6" s="33" t="s">
        <v>6</v>
      </c>
      <c r="N6" s="4"/>
      <c r="O6" s="34"/>
      <c r="P6" s="192" t="s">
        <v>56</v>
      </c>
      <c r="Q6" s="192"/>
      <c r="R6" s="192"/>
    </row>
    <row r="7" spans="1:18" s="6" customFormat="1" ht="3.75" customHeight="1" x14ac:dyDescent="0.2">
      <c r="A7" s="31"/>
      <c r="B7" s="4"/>
      <c r="C7" s="76"/>
      <c r="D7" s="32"/>
      <c r="E7" s="31"/>
      <c r="F7" s="4"/>
      <c r="G7" s="4"/>
      <c r="H7" s="4"/>
      <c r="I7" s="4"/>
      <c r="J7" s="4"/>
      <c r="K7" s="4"/>
      <c r="L7" s="4"/>
      <c r="M7" s="31"/>
      <c r="N7" s="4"/>
      <c r="O7" s="34"/>
      <c r="P7" s="84"/>
      <c r="Q7" s="85"/>
      <c r="R7" s="85"/>
    </row>
    <row r="8" spans="1:18" s="6" customFormat="1" ht="22.5" x14ac:dyDescent="0.2">
      <c r="A8" s="31" t="s">
        <v>7</v>
      </c>
      <c r="B8" s="4"/>
      <c r="C8" s="75" t="s">
        <v>146</v>
      </c>
      <c r="D8" s="32"/>
      <c r="E8" s="31" t="s">
        <v>1</v>
      </c>
      <c r="F8" s="4"/>
      <c r="G8" s="193">
        <v>1</v>
      </c>
      <c r="H8" s="194"/>
      <c r="I8" s="39"/>
      <c r="J8" s="4"/>
      <c r="K8" s="4"/>
      <c r="L8" s="4"/>
      <c r="M8" s="33" t="s">
        <v>2</v>
      </c>
      <c r="N8" s="4"/>
      <c r="O8" s="34"/>
      <c r="P8" s="195">
        <v>79317934</v>
      </c>
      <c r="Q8" s="196"/>
      <c r="R8" s="197"/>
    </row>
    <row r="9" spans="1:18" s="6" customFormat="1" ht="3.75" customHeight="1" x14ac:dyDescent="0.2">
      <c r="A9" s="31"/>
      <c r="B9" s="4"/>
      <c r="C9" s="76"/>
      <c r="D9" s="32"/>
      <c r="E9" s="4"/>
      <c r="F9" s="4"/>
      <c r="G9" s="4"/>
      <c r="H9" s="4"/>
      <c r="I9" s="4"/>
      <c r="J9" s="4"/>
      <c r="K9" s="4"/>
      <c r="L9" s="4"/>
      <c r="M9" s="31"/>
      <c r="N9" s="4"/>
      <c r="O9" s="34"/>
      <c r="P9" s="84"/>
      <c r="Q9" s="85"/>
      <c r="R9" s="85"/>
    </row>
    <row r="10" spans="1:18" s="6" customFormat="1" ht="12.75" x14ac:dyDescent="0.2">
      <c r="A10" s="31" t="s">
        <v>8</v>
      </c>
      <c r="B10" s="4"/>
      <c r="C10" s="77" t="s">
        <v>147</v>
      </c>
      <c r="D10" s="32"/>
      <c r="E10" s="34" t="s">
        <v>14</v>
      </c>
      <c r="F10" s="4"/>
      <c r="G10" s="4"/>
      <c r="H10" s="30">
        <v>29</v>
      </c>
      <c r="I10" s="38"/>
      <c r="J10" s="4"/>
      <c r="K10" s="4"/>
      <c r="L10" s="4"/>
      <c r="M10" s="33" t="s">
        <v>3</v>
      </c>
      <c r="N10" s="4"/>
      <c r="O10" s="34"/>
      <c r="P10" s="86">
        <v>3752127</v>
      </c>
      <c r="Q10" s="87" t="s">
        <v>15</v>
      </c>
      <c r="R10" s="88">
        <v>3124291921</v>
      </c>
    </row>
    <row r="11" spans="1:18" s="6" customFormat="1" ht="4.5" customHeight="1" x14ac:dyDescent="0.2">
      <c r="A11" s="31"/>
      <c r="B11" s="4"/>
      <c r="C11" s="76"/>
      <c r="D11" s="32"/>
      <c r="E11" s="4"/>
      <c r="F11" s="4"/>
      <c r="G11" s="4"/>
      <c r="H11" s="4"/>
      <c r="I11" s="4"/>
      <c r="J11" s="4"/>
      <c r="K11" s="4"/>
      <c r="L11" s="4"/>
      <c r="M11" s="31"/>
      <c r="N11" s="4"/>
      <c r="O11" s="34"/>
      <c r="P11" s="84"/>
      <c r="Q11" s="85"/>
      <c r="R11" s="85"/>
    </row>
    <row r="12" spans="1:18" s="6" customFormat="1" ht="15" x14ac:dyDescent="0.25">
      <c r="A12" s="31" t="s">
        <v>24</v>
      </c>
      <c r="B12" s="4"/>
      <c r="C12" s="83" t="s">
        <v>59</v>
      </c>
      <c r="D12" s="32"/>
      <c r="E12" s="4"/>
      <c r="F12" s="4"/>
      <c r="G12" s="4"/>
      <c r="H12" s="4"/>
      <c r="I12" s="4"/>
      <c r="J12" s="4"/>
      <c r="K12" s="4"/>
      <c r="L12" s="4"/>
      <c r="M12" s="33" t="s">
        <v>4</v>
      </c>
      <c r="N12" s="4"/>
      <c r="O12" s="34"/>
      <c r="P12" s="198" t="s">
        <v>60</v>
      </c>
      <c r="Q12" s="199"/>
      <c r="R12" s="199"/>
    </row>
    <row r="13" spans="1:18" ht="4.5" customHeight="1" x14ac:dyDescent="0.25">
      <c r="C13" s="7"/>
      <c r="D13" s="8"/>
      <c r="M13" s="9"/>
      <c r="O13" s="10"/>
      <c r="P13" s="10"/>
      <c r="Q13" s="11"/>
      <c r="R13" s="11"/>
    </row>
    <row r="14" spans="1:18" ht="4.5" customHeight="1" x14ac:dyDescent="0.2"/>
    <row r="15" spans="1:18" s="12" customFormat="1" ht="38.25" customHeight="1" x14ac:dyDescent="0.25">
      <c r="A15" s="187" t="s">
        <v>5</v>
      </c>
      <c r="B15" s="187" t="s">
        <v>19</v>
      </c>
      <c r="C15" s="187" t="s">
        <v>13</v>
      </c>
      <c r="D15" s="182" t="s">
        <v>18</v>
      </c>
      <c r="E15" s="182"/>
      <c r="F15" s="182"/>
      <c r="G15" s="182"/>
      <c r="H15" s="182"/>
      <c r="I15" s="201" t="s">
        <v>29</v>
      </c>
      <c r="J15" s="182">
        <v>0.35</v>
      </c>
      <c r="K15" s="188" t="s">
        <v>28</v>
      </c>
      <c r="L15" s="203">
        <v>0.25</v>
      </c>
      <c r="M15" s="187" t="s">
        <v>10</v>
      </c>
      <c r="N15" s="182">
        <v>0.4</v>
      </c>
      <c r="O15" s="182" t="s">
        <v>25</v>
      </c>
      <c r="P15" s="47" t="s">
        <v>11</v>
      </c>
      <c r="Q15" s="182" t="s">
        <v>26</v>
      </c>
      <c r="R15" s="182" t="s">
        <v>17</v>
      </c>
    </row>
    <row r="16" spans="1:18" s="14" customFormat="1" ht="34.5" customHeight="1" x14ac:dyDescent="0.2">
      <c r="A16" s="187"/>
      <c r="B16" s="187"/>
      <c r="C16" s="187"/>
      <c r="D16" s="13">
        <v>1</v>
      </c>
      <c r="E16" s="13">
        <v>2</v>
      </c>
      <c r="F16" s="13">
        <v>3</v>
      </c>
      <c r="G16" s="13">
        <v>4</v>
      </c>
      <c r="H16" s="13">
        <v>5</v>
      </c>
      <c r="I16" s="202"/>
      <c r="J16" s="182"/>
      <c r="K16" s="189"/>
      <c r="L16" s="204"/>
      <c r="M16" s="187"/>
      <c r="N16" s="182"/>
      <c r="O16" s="182"/>
      <c r="P16" s="48" t="s">
        <v>9</v>
      </c>
      <c r="Q16" s="182"/>
      <c r="R16" s="182"/>
    </row>
    <row r="17" spans="1:18" s="4" customFormat="1" ht="15" x14ac:dyDescent="0.25">
      <c r="A17" s="15">
        <v>1</v>
      </c>
      <c r="B17" s="79">
        <v>84651422013</v>
      </c>
      <c r="C17" s="74" t="s">
        <v>148</v>
      </c>
      <c r="D17" s="101">
        <v>3.8690625000000005</v>
      </c>
      <c r="E17" s="102">
        <f t="shared" ref="E17:E20" si="0">D17+0.3</f>
        <v>4.1690625000000008</v>
      </c>
      <c r="F17" s="102">
        <f t="shared" ref="F17:F20" si="1">D17-0.3</f>
        <v>3.5690625000000007</v>
      </c>
      <c r="G17" s="102">
        <f t="shared" ref="G17:G20" si="2">D17+0.5</f>
        <v>4.3690625000000001</v>
      </c>
      <c r="H17" s="102">
        <f t="shared" ref="H17:H20" si="3">D17-0.5</f>
        <v>3.3690625000000005</v>
      </c>
      <c r="I17" s="92">
        <f>SUM(D17:H17)/5</f>
        <v>3.8690625000000005</v>
      </c>
      <c r="J17" s="103">
        <f>I17*35%</f>
        <v>1.354171875</v>
      </c>
      <c r="K17" s="93">
        <v>3.8283437500000002</v>
      </c>
      <c r="L17" s="93">
        <f>O17-J17-N17</f>
        <v>1.5541718750000002</v>
      </c>
      <c r="M17" s="105">
        <v>2.2999999999999998</v>
      </c>
      <c r="N17" s="95">
        <f>M17*40%</f>
        <v>0.91999999999999993</v>
      </c>
      <c r="O17" s="106">
        <v>3.8283437500000002</v>
      </c>
      <c r="P17" s="17"/>
      <c r="Q17" s="16"/>
      <c r="R17" s="18"/>
    </row>
    <row r="18" spans="1:18" s="4" customFormat="1" ht="15" x14ac:dyDescent="0.25">
      <c r="A18" s="15">
        <v>2</v>
      </c>
      <c r="B18" s="79">
        <v>84651462013</v>
      </c>
      <c r="C18" s="74" t="s">
        <v>149</v>
      </c>
      <c r="D18" s="101">
        <v>4.3443750000000003</v>
      </c>
      <c r="E18" s="102">
        <f t="shared" si="0"/>
        <v>4.6443750000000001</v>
      </c>
      <c r="F18" s="102">
        <f t="shared" si="1"/>
        <v>4.0443750000000005</v>
      </c>
      <c r="G18" s="102">
        <f t="shared" si="2"/>
        <v>4.8443750000000003</v>
      </c>
      <c r="H18" s="102">
        <f t="shared" si="3"/>
        <v>3.8443750000000003</v>
      </c>
      <c r="I18" s="92">
        <f t="shared" ref="I18:I24" si="4">SUM(D18:H18)/5</f>
        <v>4.3443750000000003</v>
      </c>
      <c r="J18" s="103">
        <f t="shared" ref="J18:J41" si="5">I18*35%</f>
        <v>1.5205312500000001</v>
      </c>
      <c r="K18" s="93">
        <v>4.3610625000000001</v>
      </c>
      <c r="L18" s="93">
        <f t="shared" ref="L18:L20" si="6">O18-J18-N18</f>
        <v>1.7205312499999998</v>
      </c>
      <c r="M18" s="105">
        <v>2.8</v>
      </c>
      <c r="N18" s="95">
        <f t="shared" ref="N18:N41" si="7">M18*40%</f>
        <v>1.1199999999999999</v>
      </c>
      <c r="O18" s="106">
        <v>4.3610625000000001</v>
      </c>
      <c r="P18" s="17"/>
      <c r="Q18" s="16"/>
      <c r="R18" s="18"/>
    </row>
    <row r="19" spans="1:18" s="4" customFormat="1" ht="12.75" x14ac:dyDescent="0.2">
      <c r="A19" s="15">
        <v>3</v>
      </c>
      <c r="B19" s="89" t="s">
        <v>150</v>
      </c>
      <c r="C19" s="90" t="s">
        <v>151</v>
      </c>
      <c r="D19" s="101">
        <v>3.9621875000000002</v>
      </c>
      <c r="E19" s="102">
        <f t="shared" si="0"/>
        <v>4.2621875000000005</v>
      </c>
      <c r="F19" s="102">
        <f t="shared" si="1"/>
        <v>3.6621875000000004</v>
      </c>
      <c r="G19" s="102">
        <f t="shared" si="2"/>
        <v>4.4621875000000006</v>
      </c>
      <c r="H19" s="102">
        <f t="shared" si="3"/>
        <v>3.4621875000000002</v>
      </c>
      <c r="I19" s="92">
        <f t="shared" si="4"/>
        <v>3.9621875000000002</v>
      </c>
      <c r="J19" s="103">
        <f t="shared" si="5"/>
        <v>1.386765625</v>
      </c>
      <c r="K19" s="93">
        <v>3.73353125</v>
      </c>
      <c r="L19" s="93">
        <f t="shared" si="6"/>
        <v>1.5867656249999997</v>
      </c>
      <c r="M19" s="105">
        <v>1.9</v>
      </c>
      <c r="N19" s="95">
        <f t="shared" si="7"/>
        <v>0.76</v>
      </c>
      <c r="O19" s="106">
        <v>3.73353125</v>
      </c>
      <c r="P19" s="17"/>
      <c r="Q19" s="16"/>
      <c r="R19" s="18"/>
    </row>
    <row r="20" spans="1:18" s="4" customFormat="1" ht="15" x14ac:dyDescent="0.25">
      <c r="A20" s="15">
        <v>4</v>
      </c>
      <c r="B20" s="79">
        <v>84650792013</v>
      </c>
      <c r="C20" s="90" t="s">
        <v>152</v>
      </c>
      <c r="D20" s="101">
        <v>3.9543750000000002</v>
      </c>
      <c r="E20" s="102">
        <f t="shared" si="0"/>
        <v>4.2543750000000005</v>
      </c>
      <c r="F20" s="102">
        <f t="shared" si="1"/>
        <v>3.6543750000000004</v>
      </c>
      <c r="G20" s="102">
        <f t="shared" si="2"/>
        <v>4.4543750000000006</v>
      </c>
      <c r="H20" s="102">
        <f t="shared" si="3"/>
        <v>3.4543750000000002</v>
      </c>
      <c r="I20" s="92">
        <f t="shared" si="4"/>
        <v>3.9543750000000002</v>
      </c>
      <c r="J20" s="103">
        <f t="shared" si="5"/>
        <v>1.38403125</v>
      </c>
      <c r="K20" s="93">
        <v>3.6680625000000004</v>
      </c>
      <c r="L20" s="93">
        <f t="shared" si="6"/>
        <v>1.4840312500000004</v>
      </c>
      <c r="M20" s="105">
        <v>2</v>
      </c>
      <c r="N20" s="95">
        <f t="shared" si="7"/>
        <v>0.8</v>
      </c>
      <c r="O20" s="106">
        <v>3.6680625000000004</v>
      </c>
      <c r="P20" s="17"/>
      <c r="Q20" s="16"/>
      <c r="R20" s="18"/>
    </row>
    <row r="21" spans="1:18" s="4" customFormat="1" ht="15" x14ac:dyDescent="0.25">
      <c r="A21" s="15">
        <v>5</v>
      </c>
      <c r="B21" s="79"/>
      <c r="C21" s="74"/>
      <c r="D21" s="101"/>
      <c r="E21" s="102"/>
      <c r="F21" s="102"/>
      <c r="G21" s="102"/>
      <c r="H21" s="102"/>
      <c r="I21" s="92">
        <f t="shared" si="4"/>
        <v>0</v>
      </c>
      <c r="J21" s="103">
        <f t="shared" si="5"/>
        <v>0</v>
      </c>
      <c r="K21" s="93"/>
      <c r="L21" s="93">
        <f t="shared" ref="L21:L41" si="8">K21*$L$15</f>
        <v>0</v>
      </c>
      <c r="M21" s="104"/>
      <c r="N21" s="95">
        <f t="shared" si="7"/>
        <v>0</v>
      </c>
      <c r="O21" s="92"/>
      <c r="P21" s="17"/>
      <c r="Q21" s="16"/>
      <c r="R21" s="18"/>
    </row>
    <row r="22" spans="1:18" s="4" customFormat="1" ht="12" customHeight="1" x14ac:dyDescent="0.25">
      <c r="A22" s="15">
        <v>6</v>
      </c>
      <c r="B22" s="79"/>
      <c r="C22" s="74"/>
      <c r="D22" s="101"/>
      <c r="E22" s="101"/>
      <c r="F22" s="101"/>
      <c r="G22" s="101"/>
      <c r="H22" s="101"/>
      <c r="I22" s="92">
        <f t="shared" si="4"/>
        <v>0</v>
      </c>
      <c r="J22" s="103">
        <f t="shared" si="5"/>
        <v>0</v>
      </c>
      <c r="K22" s="93"/>
      <c r="L22" s="93">
        <f t="shared" si="8"/>
        <v>0</v>
      </c>
      <c r="M22" s="104"/>
      <c r="N22" s="95">
        <f t="shared" si="7"/>
        <v>0</v>
      </c>
      <c r="O22" s="92"/>
      <c r="P22" s="17"/>
      <c r="Q22" s="16"/>
      <c r="R22" s="18"/>
    </row>
    <row r="23" spans="1:18" s="4" customFormat="1" ht="15" x14ac:dyDescent="0.25">
      <c r="A23" s="15">
        <v>7</v>
      </c>
      <c r="B23" s="79"/>
      <c r="C23" s="74"/>
      <c r="D23" s="101"/>
      <c r="E23" s="102"/>
      <c r="F23" s="102"/>
      <c r="G23" s="102"/>
      <c r="H23" s="102"/>
      <c r="I23" s="92">
        <f t="shared" si="4"/>
        <v>0</v>
      </c>
      <c r="J23" s="103">
        <f t="shared" si="5"/>
        <v>0</v>
      </c>
      <c r="K23" s="93"/>
      <c r="L23" s="93">
        <f t="shared" si="8"/>
        <v>0</v>
      </c>
      <c r="M23" s="104"/>
      <c r="N23" s="95">
        <f t="shared" si="7"/>
        <v>0</v>
      </c>
      <c r="O23" s="92"/>
      <c r="P23" s="17"/>
      <c r="Q23" s="16"/>
      <c r="R23" s="18"/>
    </row>
    <row r="24" spans="1:18" s="4" customFormat="1" ht="15" x14ac:dyDescent="0.25">
      <c r="A24" s="15">
        <v>8</v>
      </c>
      <c r="B24" s="79"/>
      <c r="C24" s="74"/>
      <c r="D24" s="101"/>
      <c r="E24" s="101"/>
      <c r="F24" s="101"/>
      <c r="G24" s="101"/>
      <c r="H24" s="101"/>
      <c r="I24" s="92">
        <f t="shared" si="4"/>
        <v>0</v>
      </c>
      <c r="J24" s="103">
        <f t="shared" si="5"/>
        <v>0</v>
      </c>
      <c r="K24" s="93"/>
      <c r="L24" s="93">
        <f t="shared" si="8"/>
        <v>0</v>
      </c>
      <c r="M24" s="101"/>
      <c r="N24" s="95">
        <f t="shared" si="7"/>
        <v>0</v>
      </c>
      <c r="O24" s="92"/>
      <c r="P24" s="17"/>
      <c r="Q24" s="16"/>
      <c r="R24" s="18"/>
    </row>
    <row r="25" spans="1:18" s="4" customFormat="1" ht="15" x14ac:dyDescent="0.25">
      <c r="A25" s="15">
        <v>9</v>
      </c>
      <c r="B25" s="79"/>
      <c r="C25" s="74"/>
      <c r="D25" s="101"/>
      <c r="E25" s="102"/>
      <c r="F25" s="102"/>
      <c r="G25" s="102"/>
      <c r="H25" s="102"/>
      <c r="I25" s="92">
        <f t="shared" ref="I25:I41" si="9">SUM(D25:H25)/5</f>
        <v>0</v>
      </c>
      <c r="J25" s="103">
        <f t="shared" si="5"/>
        <v>0</v>
      </c>
      <c r="K25" s="93"/>
      <c r="L25" s="93">
        <f t="shared" si="8"/>
        <v>0</v>
      </c>
      <c r="M25" s="104"/>
      <c r="N25" s="95">
        <f t="shared" si="7"/>
        <v>0</v>
      </c>
      <c r="O25" s="92"/>
      <c r="P25" s="17"/>
      <c r="Q25" s="16"/>
      <c r="R25" s="18"/>
    </row>
    <row r="26" spans="1:18" s="4" customFormat="1" ht="15" x14ac:dyDescent="0.25">
      <c r="A26" s="15">
        <v>10</v>
      </c>
      <c r="B26" s="79"/>
      <c r="C26" s="74"/>
      <c r="D26" s="101"/>
      <c r="E26" s="102"/>
      <c r="F26" s="102"/>
      <c r="G26" s="102"/>
      <c r="H26" s="102"/>
      <c r="I26" s="92">
        <f t="shared" si="9"/>
        <v>0</v>
      </c>
      <c r="J26" s="103">
        <f t="shared" si="5"/>
        <v>0</v>
      </c>
      <c r="K26" s="93"/>
      <c r="L26" s="93">
        <f t="shared" si="8"/>
        <v>0</v>
      </c>
      <c r="M26" s="104"/>
      <c r="N26" s="95">
        <f t="shared" si="7"/>
        <v>0</v>
      </c>
      <c r="O26" s="92"/>
      <c r="P26" s="17"/>
      <c r="Q26" s="16"/>
      <c r="R26" s="18"/>
    </row>
    <row r="27" spans="1:18" s="4" customFormat="1" ht="15" x14ac:dyDescent="0.25">
      <c r="A27" s="15">
        <v>11</v>
      </c>
      <c r="B27" s="79"/>
      <c r="C27" s="74"/>
      <c r="D27" s="101"/>
      <c r="E27" s="102"/>
      <c r="F27" s="102"/>
      <c r="G27" s="102"/>
      <c r="H27" s="102"/>
      <c r="I27" s="92">
        <f t="shared" si="9"/>
        <v>0</v>
      </c>
      <c r="J27" s="103">
        <f t="shared" si="5"/>
        <v>0</v>
      </c>
      <c r="K27" s="93"/>
      <c r="L27" s="93">
        <f t="shared" si="8"/>
        <v>0</v>
      </c>
      <c r="M27" s="104"/>
      <c r="N27" s="95">
        <f t="shared" si="7"/>
        <v>0</v>
      </c>
      <c r="O27" s="92"/>
      <c r="P27" s="17"/>
      <c r="Q27" s="16"/>
      <c r="R27" s="18"/>
    </row>
    <row r="28" spans="1:18" s="4" customFormat="1" ht="15" x14ac:dyDescent="0.25">
      <c r="A28" s="15">
        <v>12</v>
      </c>
      <c r="B28" s="79"/>
      <c r="C28" s="74"/>
      <c r="D28" s="101"/>
      <c r="E28" s="101"/>
      <c r="F28" s="101"/>
      <c r="G28" s="101"/>
      <c r="H28" s="101"/>
      <c r="I28" s="92">
        <f t="shared" si="9"/>
        <v>0</v>
      </c>
      <c r="J28" s="103">
        <f t="shared" si="5"/>
        <v>0</v>
      </c>
      <c r="K28" s="93"/>
      <c r="L28" s="93">
        <f t="shared" si="8"/>
        <v>0</v>
      </c>
      <c r="M28" s="101"/>
      <c r="N28" s="95">
        <f t="shared" si="7"/>
        <v>0</v>
      </c>
      <c r="O28" s="92"/>
      <c r="P28" s="23"/>
      <c r="Q28" s="22"/>
      <c r="R28" s="18"/>
    </row>
    <row r="29" spans="1:18" s="4" customFormat="1" ht="15" x14ac:dyDescent="0.25">
      <c r="A29" s="15">
        <v>13</v>
      </c>
      <c r="B29" s="79"/>
      <c r="C29" s="74"/>
      <c r="D29" s="101"/>
      <c r="E29" s="101"/>
      <c r="F29" s="101"/>
      <c r="G29" s="101"/>
      <c r="H29" s="101"/>
      <c r="I29" s="92">
        <f t="shared" si="9"/>
        <v>0</v>
      </c>
      <c r="J29" s="103">
        <f t="shared" si="5"/>
        <v>0</v>
      </c>
      <c r="K29" s="93"/>
      <c r="L29" s="93">
        <f t="shared" si="8"/>
        <v>0</v>
      </c>
      <c r="M29" s="101"/>
      <c r="N29" s="95">
        <f t="shared" si="7"/>
        <v>0</v>
      </c>
      <c r="O29" s="92"/>
      <c r="P29" s="23"/>
      <c r="Q29" s="22"/>
      <c r="R29" s="18"/>
    </row>
    <row r="30" spans="1:18" s="4" customFormat="1" ht="15" x14ac:dyDescent="0.25">
      <c r="A30" s="15">
        <v>14</v>
      </c>
      <c r="B30" s="79"/>
      <c r="C30" s="74"/>
      <c r="D30" s="101"/>
      <c r="E30" s="102"/>
      <c r="F30" s="102"/>
      <c r="G30" s="102"/>
      <c r="H30" s="102"/>
      <c r="I30" s="92">
        <f t="shared" si="9"/>
        <v>0</v>
      </c>
      <c r="J30" s="103">
        <f t="shared" si="5"/>
        <v>0</v>
      </c>
      <c r="K30" s="93"/>
      <c r="L30" s="93">
        <f t="shared" si="8"/>
        <v>0</v>
      </c>
      <c r="M30" s="104"/>
      <c r="N30" s="95">
        <f t="shared" si="7"/>
        <v>0</v>
      </c>
      <c r="O30" s="92"/>
      <c r="P30" s="23"/>
      <c r="Q30" s="22"/>
      <c r="R30" s="18"/>
    </row>
    <row r="31" spans="1:18" s="4" customFormat="1" ht="15" x14ac:dyDescent="0.25">
      <c r="A31" s="15">
        <v>15</v>
      </c>
      <c r="B31" s="79"/>
      <c r="C31" s="74"/>
      <c r="D31" s="101"/>
      <c r="E31" s="102"/>
      <c r="F31" s="102"/>
      <c r="G31" s="102"/>
      <c r="H31" s="102"/>
      <c r="I31" s="92">
        <f t="shared" si="9"/>
        <v>0</v>
      </c>
      <c r="J31" s="103">
        <f t="shared" si="5"/>
        <v>0</v>
      </c>
      <c r="K31" s="93"/>
      <c r="L31" s="93">
        <f t="shared" si="8"/>
        <v>0</v>
      </c>
      <c r="M31" s="104"/>
      <c r="N31" s="95">
        <f t="shared" si="7"/>
        <v>0</v>
      </c>
      <c r="O31" s="92"/>
      <c r="P31" s="23"/>
      <c r="Q31" s="22"/>
      <c r="R31" s="18"/>
    </row>
    <row r="32" spans="1:18" s="4" customFormat="1" ht="15" x14ac:dyDescent="0.25">
      <c r="A32" s="15">
        <v>16</v>
      </c>
      <c r="B32" s="79"/>
      <c r="C32" s="74"/>
      <c r="D32" s="101"/>
      <c r="E32" s="102"/>
      <c r="F32" s="102"/>
      <c r="G32" s="102"/>
      <c r="H32" s="102"/>
      <c r="I32" s="92">
        <f t="shared" si="9"/>
        <v>0</v>
      </c>
      <c r="J32" s="103">
        <f t="shared" si="5"/>
        <v>0</v>
      </c>
      <c r="K32" s="93"/>
      <c r="L32" s="93">
        <f t="shared" si="8"/>
        <v>0</v>
      </c>
      <c r="M32" s="104"/>
      <c r="N32" s="95">
        <f t="shared" si="7"/>
        <v>0</v>
      </c>
      <c r="O32" s="92"/>
      <c r="P32" s="23"/>
      <c r="Q32" s="22"/>
      <c r="R32" s="18"/>
    </row>
    <row r="33" spans="1:18" s="4" customFormat="1" ht="15" x14ac:dyDescent="0.25">
      <c r="A33" s="15">
        <v>17</v>
      </c>
      <c r="B33" s="79"/>
      <c r="C33" s="74"/>
      <c r="D33" s="101"/>
      <c r="E33" s="102"/>
      <c r="F33" s="102"/>
      <c r="G33" s="102"/>
      <c r="H33" s="102"/>
      <c r="I33" s="92">
        <f t="shared" si="9"/>
        <v>0</v>
      </c>
      <c r="J33" s="103">
        <f t="shared" si="5"/>
        <v>0</v>
      </c>
      <c r="K33" s="93"/>
      <c r="L33" s="93">
        <f t="shared" si="8"/>
        <v>0</v>
      </c>
      <c r="M33" s="104"/>
      <c r="N33" s="95">
        <f t="shared" si="7"/>
        <v>0</v>
      </c>
      <c r="O33" s="92"/>
      <c r="P33" s="23"/>
      <c r="Q33" s="22"/>
      <c r="R33" s="18"/>
    </row>
    <row r="34" spans="1:18" s="4" customFormat="1" ht="15" x14ac:dyDescent="0.25">
      <c r="A34" s="15">
        <v>18</v>
      </c>
      <c r="B34" s="79"/>
      <c r="C34" s="74"/>
      <c r="D34" s="101"/>
      <c r="E34" s="102"/>
      <c r="F34" s="102"/>
      <c r="G34" s="102"/>
      <c r="H34" s="102"/>
      <c r="I34" s="92">
        <f t="shared" si="9"/>
        <v>0</v>
      </c>
      <c r="J34" s="103">
        <f t="shared" si="5"/>
        <v>0</v>
      </c>
      <c r="K34" s="93"/>
      <c r="L34" s="93">
        <f t="shared" si="8"/>
        <v>0</v>
      </c>
      <c r="M34" s="104"/>
      <c r="N34" s="95">
        <f t="shared" si="7"/>
        <v>0</v>
      </c>
      <c r="O34" s="92"/>
      <c r="P34" s="23"/>
      <c r="Q34" s="22"/>
      <c r="R34" s="18"/>
    </row>
    <row r="35" spans="1:18" s="4" customFormat="1" ht="15" x14ac:dyDescent="0.25">
      <c r="A35" s="15">
        <v>19</v>
      </c>
      <c r="B35" s="79"/>
      <c r="C35" s="74"/>
      <c r="D35" s="101"/>
      <c r="E35" s="102"/>
      <c r="F35" s="102"/>
      <c r="G35" s="102"/>
      <c r="H35" s="102"/>
      <c r="I35" s="92">
        <f t="shared" si="9"/>
        <v>0</v>
      </c>
      <c r="J35" s="103">
        <f t="shared" si="5"/>
        <v>0</v>
      </c>
      <c r="K35" s="93"/>
      <c r="L35" s="93">
        <f t="shared" si="8"/>
        <v>0</v>
      </c>
      <c r="M35" s="104"/>
      <c r="N35" s="95">
        <f t="shared" si="7"/>
        <v>0</v>
      </c>
      <c r="O35" s="92"/>
      <c r="P35" s="23"/>
      <c r="Q35" s="22"/>
      <c r="R35" s="18"/>
    </row>
    <row r="36" spans="1:18" s="4" customFormat="1" ht="15" x14ac:dyDescent="0.25">
      <c r="A36" s="15">
        <v>20</v>
      </c>
      <c r="B36" s="79"/>
      <c r="C36" s="74"/>
      <c r="D36" s="101"/>
      <c r="E36" s="102"/>
      <c r="F36" s="102"/>
      <c r="G36" s="102"/>
      <c r="H36" s="102"/>
      <c r="I36" s="92">
        <f t="shared" si="9"/>
        <v>0</v>
      </c>
      <c r="J36" s="103">
        <f t="shared" si="5"/>
        <v>0</v>
      </c>
      <c r="K36" s="93"/>
      <c r="L36" s="93">
        <f t="shared" si="8"/>
        <v>0</v>
      </c>
      <c r="M36" s="104"/>
      <c r="N36" s="95">
        <f t="shared" si="7"/>
        <v>0</v>
      </c>
      <c r="O36" s="92"/>
      <c r="P36" s="23"/>
      <c r="Q36" s="22"/>
      <c r="R36" s="18"/>
    </row>
    <row r="37" spans="1:18" s="4" customFormat="1" ht="15" x14ac:dyDescent="0.25">
      <c r="A37" s="15">
        <v>21</v>
      </c>
      <c r="B37" s="79"/>
      <c r="C37" s="74"/>
      <c r="D37" s="101"/>
      <c r="E37" s="102"/>
      <c r="F37" s="102"/>
      <c r="G37" s="102"/>
      <c r="H37" s="102"/>
      <c r="I37" s="92">
        <f t="shared" si="9"/>
        <v>0</v>
      </c>
      <c r="J37" s="103">
        <f t="shared" si="5"/>
        <v>0</v>
      </c>
      <c r="K37" s="93"/>
      <c r="L37" s="93">
        <f t="shared" si="8"/>
        <v>0</v>
      </c>
      <c r="M37" s="104"/>
      <c r="N37" s="95">
        <f t="shared" si="7"/>
        <v>0</v>
      </c>
      <c r="O37" s="92"/>
      <c r="P37" s="23"/>
      <c r="Q37" s="22"/>
      <c r="R37" s="18"/>
    </row>
    <row r="38" spans="1:18" s="4" customFormat="1" ht="15" x14ac:dyDescent="0.25">
      <c r="A38" s="15">
        <v>22</v>
      </c>
      <c r="B38" s="79"/>
      <c r="C38" s="74"/>
      <c r="D38" s="101"/>
      <c r="E38" s="102"/>
      <c r="F38" s="102"/>
      <c r="G38" s="102"/>
      <c r="H38" s="102"/>
      <c r="I38" s="92">
        <f t="shared" si="9"/>
        <v>0</v>
      </c>
      <c r="J38" s="103">
        <f t="shared" si="5"/>
        <v>0</v>
      </c>
      <c r="K38" s="93"/>
      <c r="L38" s="93">
        <f t="shared" si="8"/>
        <v>0</v>
      </c>
      <c r="M38" s="104"/>
      <c r="N38" s="95">
        <f t="shared" si="7"/>
        <v>0</v>
      </c>
      <c r="O38" s="92"/>
      <c r="P38" s="23"/>
      <c r="Q38" s="22"/>
      <c r="R38" s="18"/>
    </row>
    <row r="39" spans="1:18" s="4" customFormat="1" ht="15" x14ac:dyDescent="0.25">
      <c r="A39" s="15">
        <v>23</v>
      </c>
      <c r="B39" s="79"/>
      <c r="C39" s="74"/>
      <c r="D39" s="101"/>
      <c r="E39" s="102"/>
      <c r="F39" s="102"/>
      <c r="G39" s="102"/>
      <c r="H39" s="102"/>
      <c r="I39" s="92">
        <f t="shared" si="9"/>
        <v>0</v>
      </c>
      <c r="J39" s="103">
        <f t="shared" si="5"/>
        <v>0</v>
      </c>
      <c r="K39" s="93"/>
      <c r="L39" s="93">
        <f t="shared" si="8"/>
        <v>0</v>
      </c>
      <c r="M39" s="104"/>
      <c r="N39" s="95">
        <f t="shared" si="7"/>
        <v>0</v>
      </c>
      <c r="O39" s="92"/>
      <c r="P39" s="23"/>
      <c r="Q39" s="22"/>
      <c r="R39" s="18"/>
    </row>
    <row r="40" spans="1:18" s="4" customFormat="1" ht="15" x14ac:dyDescent="0.25">
      <c r="A40" s="15">
        <v>24</v>
      </c>
      <c r="B40" s="79"/>
      <c r="C40" s="74"/>
      <c r="D40" s="101"/>
      <c r="E40" s="102"/>
      <c r="F40" s="102"/>
      <c r="G40" s="102"/>
      <c r="H40" s="102"/>
      <c r="I40" s="92">
        <f t="shared" si="9"/>
        <v>0</v>
      </c>
      <c r="J40" s="103">
        <f t="shared" si="5"/>
        <v>0</v>
      </c>
      <c r="K40" s="93"/>
      <c r="L40" s="93">
        <f t="shared" si="8"/>
        <v>0</v>
      </c>
      <c r="M40" s="104"/>
      <c r="N40" s="95">
        <f t="shared" si="7"/>
        <v>0</v>
      </c>
      <c r="O40" s="92"/>
      <c r="P40" s="23"/>
      <c r="Q40" s="22"/>
      <c r="R40" s="18"/>
    </row>
    <row r="41" spans="1:18" s="4" customFormat="1" ht="15" x14ac:dyDescent="0.25">
      <c r="A41" s="15">
        <v>25</v>
      </c>
      <c r="B41" s="79"/>
      <c r="C41" s="74"/>
      <c r="D41" s="101"/>
      <c r="E41" s="102"/>
      <c r="F41" s="102"/>
      <c r="G41" s="102"/>
      <c r="H41" s="102"/>
      <c r="I41" s="92">
        <f t="shared" si="9"/>
        <v>0</v>
      </c>
      <c r="J41" s="103">
        <f t="shared" si="5"/>
        <v>0</v>
      </c>
      <c r="K41" s="93"/>
      <c r="L41" s="93">
        <f t="shared" si="8"/>
        <v>0</v>
      </c>
      <c r="M41" s="104"/>
      <c r="N41" s="95">
        <f t="shared" si="7"/>
        <v>0</v>
      </c>
      <c r="O41" s="92"/>
      <c r="P41" s="23"/>
      <c r="Q41" s="22"/>
      <c r="R41" s="18"/>
    </row>
    <row r="42" spans="1:18" s="24" customFormat="1" ht="14.25" customHeight="1" x14ac:dyDescent="0.2">
      <c r="A42" s="44" t="s">
        <v>12</v>
      </c>
      <c r="C42" s="25"/>
      <c r="D42" s="25"/>
      <c r="E42" s="25"/>
      <c r="F42" s="25"/>
      <c r="G42" s="25"/>
      <c r="H42" s="25"/>
      <c r="I42" s="25"/>
      <c r="J42" s="25"/>
      <c r="K42" s="25"/>
      <c r="L42" s="25"/>
      <c r="M42" s="25"/>
      <c r="N42" s="25"/>
      <c r="O42" s="25"/>
      <c r="P42" s="25"/>
      <c r="Q42" s="25"/>
      <c r="R42" s="25"/>
    </row>
    <row r="43" spans="1:18" s="24" customFormat="1" ht="12" customHeight="1" x14ac:dyDescent="0.25">
      <c r="A43" s="11"/>
      <c r="C43" s="26"/>
      <c r="D43" s="26"/>
      <c r="E43" s="26"/>
      <c r="F43" s="26"/>
      <c r="G43" s="26"/>
      <c r="H43" s="26"/>
      <c r="I43" s="26"/>
      <c r="J43" s="26"/>
      <c r="K43" s="26"/>
      <c r="L43" s="26"/>
      <c r="M43" s="26"/>
      <c r="N43" s="26"/>
      <c r="O43" s="26"/>
      <c r="P43" s="26"/>
      <c r="Q43" s="26"/>
      <c r="R43" s="26"/>
    </row>
    <row r="44" spans="1:18" s="24" customFormat="1" ht="22.5" customHeight="1" x14ac:dyDescent="0.45">
      <c r="C44" s="27"/>
      <c r="D44" s="37"/>
      <c r="E44" s="25"/>
      <c r="F44" s="25"/>
      <c r="G44" s="28"/>
      <c r="H44" s="25"/>
      <c r="I44" s="25"/>
      <c r="J44" s="28"/>
      <c r="K44" s="45"/>
      <c r="L44" s="43"/>
      <c r="M44" s="40"/>
      <c r="N44" s="40"/>
      <c r="O44" s="29"/>
      <c r="P44" s="29"/>
    </row>
    <row r="45" spans="1:18" s="24" customFormat="1" ht="13.5" customHeight="1" x14ac:dyDescent="0.2">
      <c r="D45" s="200" t="s">
        <v>16</v>
      </c>
      <c r="E45" s="200"/>
      <c r="F45" s="200"/>
      <c r="G45" s="200"/>
      <c r="H45" s="200"/>
      <c r="I45" s="200"/>
      <c r="J45" s="200"/>
      <c r="K45" s="200"/>
    </row>
    <row r="46" spans="1:18" s="24" customFormat="1" ht="15" x14ac:dyDescent="0.25">
      <c r="D46" s="11"/>
    </row>
    <row r="48" spans="1:18" x14ac:dyDescent="0.2">
      <c r="D48" s="4"/>
      <c r="E48" s="4"/>
      <c r="F48" s="4"/>
      <c r="G48" s="4"/>
      <c r="H48" s="4"/>
      <c r="I48" s="4"/>
    </row>
  </sheetData>
  <protectedRanges>
    <protectedRange password="E963" sqref="J17:L41" name="Fórmulas 1"/>
  </protectedRanges>
  <mergeCells count="20">
    <mergeCell ref="P12:R12"/>
    <mergeCell ref="C5:M5"/>
    <mergeCell ref="G6:H6"/>
    <mergeCell ref="P6:R6"/>
    <mergeCell ref="G8:H8"/>
    <mergeCell ref="P8:R8"/>
    <mergeCell ref="A15:A16"/>
    <mergeCell ref="B15:B16"/>
    <mergeCell ref="C15:C16"/>
    <mergeCell ref="D15:H15"/>
    <mergeCell ref="I15:I16"/>
    <mergeCell ref="R15:R16"/>
    <mergeCell ref="D45:K45"/>
    <mergeCell ref="K15:K16"/>
    <mergeCell ref="L15:L16"/>
    <mergeCell ref="M15:M16"/>
    <mergeCell ref="N15:N16"/>
    <mergeCell ref="O15:O16"/>
    <mergeCell ref="Q15:Q16"/>
    <mergeCell ref="J15:J16"/>
  </mergeCells>
  <dataValidations count="6">
    <dataValidation allowBlank="1" showInputMessage="1" showErrorMessage="1" promptTitle="NOMBRE DEL CURSO" prompt="Ingrese el nombre del curso como aparece en plataforma" sqref="C8"/>
    <dataValidation type="textLength" allowBlank="1" showInputMessage="1" showErrorMessage="1" errorTitle="CODIGO ERRÓNEO" error="Recuerde que el código tiene siete digitos, debe ingresarlo como aparece en plataforma" promptTitle="CODIGO DEL CURSO" prompt="El código del curso debe contener siete dígitos, como aparece en plataforma" sqref="C10">
      <formula1>6</formula1>
      <formula2>7</formula2>
    </dataValidation>
    <dataValidation type="decimal" allowBlank="1" showInputMessage="1" showErrorMessage="1" errorTitle="DATO INCORRECTO" error="Debe ingresar solo valores numéricos, si el estudiante no se presentó ingrese 0,0 para que la formula calcule correctamente" promptTitle="EVALUACIÓN PERMANENTE" prompt="Esta celda solo permite números, si el estudiante no presentó ingrese 0,0 para que la fórmula calcule correctamente" sqref="I17:I41 E17:H21 E30:H41 E23:H23 E25:H27">
      <formula1>0</formula1>
      <formula2>5</formula2>
    </dataValidation>
    <dataValidation type="list" allowBlank="1" showInputMessage="1" showErrorMessage="1" errorTitle="DATO NO VÁLIDO" error="Por favor seleccione la opción apropiada del listado" promptTitle="REPORTE DE NOVEDAD" prompt="Si entrega la nota del estudiante por medio de reporte de novedad, por favor indique con una X si el estudiante no aparece en su listado de plataforma ó CL si es estudiante por modalidad curso libre" sqref="R17:R41">
      <formula1>REPORTE</formula1>
    </dataValidation>
    <dataValidation type="decimal" allowBlank="1" showInputMessage="1" showErrorMessage="1" errorTitle="DATO ERRÓNEO" error="Debe ingresar solo valores numéricos, si el estudiante no se presentó ingrese 0,0 para que la formula calcule correctamente_x000a_" promptTitle="CONVOCATORIA 2" prompt="Esta celda solo permite números, si el estudiante no se presentó ingrese 0,0 para que la fórmula calcule correctamente_x000a_" sqref="P17:P41">
      <formula1>0</formula1>
      <formula2>5</formula2>
    </dataValidation>
    <dataValidation type="decimal" allowBlank="1" showInputMessage="1" showErrorMessage="1" errorTitle="DATO ERRÓNEO" error="Debe ingresar solo valores numéricos, si el estudiante no se presentó ingrese 0,0 para que la formula calcule correctamente_x000a_" promptTitle="CONVOCATORIA 1" prompt="Esta celda solo permite números, si el estudiante no se presentó ingrese 0,0 para que la fórmula calcule correctamente_x000a_" sqref="M17:M20">
      <formula1>0</formula1>
      <formula2>5</formula2>
    </dataValidation>
  </dataValidations>
  <hyperlinks>
    <hyperlink ref="P12" r:id="rId1"/>
  </hyperlinks>
  <pageMargins left="0.55000000000000004" right="0.27559055118110237" top="0.27559055118110237" bottom="0.27559055118110237" header="0.31496062992125984" footer="0.31496062992125984"/>
  <pageSetup scale="90" orientation="landscape" horizontalDpi="0" verticalDpi="0" r:id="rId2"/>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10" workbookViewId="0">
      <selection activeCell="C5" sqref="C5"/>
    </sheetView>
  </sheetViews>
  <sheetFormatPr baseColWidth="10" defaultRowHeight="15" x14ac:dyDescent="0.25"/>
  <cols>
    <col min="1" max="1" width="13.28515625" customWidth="1"/>
    <col min="4" max="4" width="13.28515625" customWidth="1"/>
    <col min="5" max="5" width="13.7109375" customWidth="1"/>
    <col min="6" max="6" width="19.42578125" customWidth="1"/>
    <col min="7" max="7" width="15.5703125" customWidth="1"/>
    <col min="8" max="8" width="13.85546875" customWidth="1"/>
    <col min="9" max="9" width="14.140625" customWidth="1"/>
  </cols>
  <sheetData>
    <row r="1" spans="1:9" ht="18" x14ac:dyDescent="0.25">
      <c r="A1" s="119"/>
      <c r="B1" s="247" t="s">
        <v>154</v>
      </c>
      <c r="C1" s="248"/>
      <c r="D1" s="248"/>
      <c r="E1" s="248"/>
      <c r="F1" s="248"/>
      <c r="G1" s="248"/>
      <c r="H1" s="249" t="s">
        <v>155</v>
      </c>
      <c r="I1" s="250"/>
    </row>
    <row r="2" spans="1:9" ht="16.5" thickBot="1" x14ac:dyDescent="0.3">
      <c r="A2" s="120"/>
      <c r="B2" s="251" t="s">
        <v>156</v>
      </c>
      <c r="C2" s="252"/>
      <c r="D2" s="252"/>
      <c r="E2" s="252"/>
      <c r="F2" s="252"/>
      <c r="G2" s="252"/>
      <c r="H2" s="253" t="s">
        <v>157</v>
      </c>
      <c r="I2" s="254"/>
    </row>
    <row r="3" spans="1:9" x14ac:dyDescent="0.25">
      <c r="A3" s="121"/>
      <c r="B3" s="122"/>
      <c r="C3" s="122"/>
      <c r="D3" s="122"/>
      <c r="E3" s="122"/>
      <c r="F3" s="122"/>
      <c r="G3" s="122"/>
      <c r="H3" s="123"/>
      <c r="I3" s="124"/>
    </row>
    <row r="4" spans="1:9" x14ac:dyDescent="0.25">
      <c r="A4" s="125"/>
      <c r="B4" s="123"/>
      <c r="C4" s="123"/>
      <c r="D4" s="123"/>
      <c r="E4" s="123"/>
      <c r="F4" s="123"/>
      <c r="G4" s="123"/>
      <c r="H4" s="123"/>
      <c r="I4" s="124"/>
    </row>
    <row r="5" spans="1:9" ht="21.75" thickBot="1" x14ac:dyDescent="0.4">
      <c r="A5" s="126" t="s">
        <v>158</v>
      </c>
      <c r="B5" s="127"/>
      <c r="C5" s="176" t="s">
        <v>192</v>
      </c>
      <c r="D5" s="127"/>
      <c r="E5" s="127"/>
      <c r="F5" s="127"/>
      <c r="G5" s="127"/>
      <c r="H5" s="127"/>
      <c r="I5" s="128"/>
    </row>
    <row r="6" spans="1:9" x14ac:dyDescent="0.25">
      <c r="A6" s="125"/>
      <c r="B6" s="123"/>
      <c r="C6" s="123"/>
      <c r="D6" s="123"/>
      <c r="E6" s="123"/>
      <c r="F6" s="123"/>
      <c r="G6" s="123"/>
      <c r="H6" s="123"/>
      <c r="I6" s="124"/>
    </row>
    <row r="7" spans="1:9" ht="16.5" thickBot="1" x14ac:dyDescent="0.3">
      <c r="A7" s="126" t="s">
        <v>159</v>
      </c>
      <c r="B7" s="129"/>
      <c r="C7" s="127"/>
      <c r="D7" s="127" t="s">
        <v>193</v>
      </c>
      <c r="E7" s="127"/>
      <c r="F7" s="127"/>
      <c r="G7" s="130" t="s">
        <v>2</v>
      </c>
      <c r="H7" s="131">
        <v>79317934</v>
      </c>
      <c r="I7" s="132"/>
    </row>
    <row r="8" spans="1:9" x14ac:dyDescent="0.25">
      <c r="A8" s="125"/>
      <c r="B8" s="123"/>
      <c r="C8" s="123"/>
      <c r="D8" s="123"/>
      <c r="E8" s="123"/>
      <c r="F8" s="123"/>
      <c r="G8" s="123"/>
      <c r="H8" s="123"/>
      <c r="I8" s="124"/>
    </row>
    <row r="9" spans="1:9" ht="18.75" x14ac:dyDescent="0.3">
      <c r="A9" s="241" t="s">
        <v>160</v>
      </c>
      <c r="B9" s="242"/>
      <c r="C9" s="242"/>
      <c r="D9" s="242"/>
      <c r="E9" s="242"/>
      <c r="F9" s="242"/>
      <c r="G9" s="242"/>
      <c r="H9" s="242"/>
      <c r="I9" s="243"/>
    </row>
    <row r="10" spans="1:9" ht="18.75" x14ac:dyDescent="0.3">
      <c r="A10" s="229" t="s">
        <v>161</v>
      </c>
      <c r="B10" s="230"/>
      <c r="C10" s="230"/>
      <c r="D10" s="230"/>
      <c r="E10" s="230"/>
      <c r="F10" s="230"/>
      <c r="G10" s="230"/>
      <c r="H10" s="230"/>
      <c r="I10" s="255"/>
    </row>
    <row r="11" spans="1:9" ht="18.75" x14ac:dyDescent="0.3">
      <c r="A11" s="241"/>
      <c r="B11" s="242"/>
      <c r="C11" s="133"/>
      <c r="D11" s="133"/>
      <c r="E11" s="133"/>
      <c r="F11" s="133"/>
      <c r="G11" s="133"/>
      <c r="H11" s="133"/>
      <c r="I11" s="134"/>
    </row>
    <row r="12" spans="1:9" ht="19.5" thickBot="1" x14ac:dyDescent="0.35">
      <c r="A12" s="241" t="s">
        <v>162</v>
      </c>
      <c r="B12" s="242"/>
      <c r="C12" s="127"/>
      <c r="D12" s="127"/>
      <c r="E12" s="135" t="s">
        <v>163</v>
      </c>
      <c r="F12" s="127"/>
      <c r="G12" s="242" t="s">
        <v>164</v>
      </c>
      <c r="H12" s="242"/>
      <c r="I12" s="243"/>
    </row>
    <row r="13" spans="1:9" ht="18.75" x14ac:dyDescent="0.3">
      <c r="A13" s="136"/>
      <c r="B13" s="135"/>
      <c r="C13" s="123"/>
      <c r="D13" s="123"/>
      <c r="E13" s="135"/>
      <c r="F13" s="123"/>
      <c r="G13" s="135"/>
      <c r="H13" s="135"/>
      <c r="I13" s="137"/>
    </row>
    <row r="14" spans="1:9" ht="19.5" thickBot="1" x14ac:dyDescent="0.35">
      <c r="A14" s="241" t="s">
        <v>165</v>
      </c>
      <c r="B14" s="242"/>
      <c r="C14" s="127"/>
      <c r="D14" s="127"/>
      <c r="E14" s="135" t="s">
        <v>163</v>
      </c>
      <c r="F14" s="127"/>
      <c r="G14" s="242" t="s">
        <v>166</v>
      </c>
      <c r="H14" s="242"/>
      <c r="I14" s="243"/>
    </row>
    <row r="15" spans="1:9" ht="15.75" thickBot="1" x14ac:dyDescent="0.3">
      <c r="A15" s="125"/>
      <c r="B15" s="123"/>
      <c r="C15" s="123"/>
      <c r="D15" s="123"/>
      <c r="E15" s="123"/>
      <c r="F15" s="123"/>
      <c r="G15" s="123"/>
      <c r="H15" s="123"/>
      <c r="I15" s="124"/>
    </row>
    <row r="16" spans="1:9" ht="32.25" thickBot="1" x14ac:dyDescent="0.3">
      <c r="A16" s="244" t="s">
        <v>167</v>
      </c>
      <c r="B16" s="245"/>
      <c r="C16" s="138" t="s">
        <v>168</v>
      </c>
      <c r="D16" s="139" t="s">
        <v>169</v>
      </c>
      <c r="E16" s="140" t="s">
        <v>170</v>
      </c>
      <c r="F16" s="246" t="s">
        <v>171</v>
      </c>
      <c r="G16" s="232"/>
      <c r="H16" s="139" t="s">
        <v>172</v>
      </c>
      <c r="I16" s="143" t="s">
        <v>173</v>
      </c>
    </row>
    <row r="17" spans="1:9" ht="15.75" thickBot="1" x14ac:dyDescent="0.3">
      <c r="A17" s="225"/>
      <c r="B17" s="226"/>
      <c r="C17" s="144" t="s">
        <v>194</v>
      </c>
      <c r="D17" s="144"/>
      <c r="E17" s="144"/>
      <c r="F17" s="227"/>
      <c r="G17" s="228"/>
      <c r="H17" s="144"/>
      <c r="I17" s="145"/>
    </row>
    <row r="18" spans="1:9" ht="18.75" x14ac:dyDescent="0.3">
      <c r="A18" s="229" t="s">
        <v>195</v>
      </c>
      <c r="B18" s="230"/>
      <c r="C18" s="146" t="s">
        <v>174</v>
      </c>
      <c r="D18" s="147" t="s">
        <v>196</v>
      </c>
      <c r="E18" s="148" t="s">
        <v>175</v>
      </c>
      <c r="F18" s="149"/>
      <c r="G18" s="149"/>
      <c r="H18" s="149"/>
      <c r="I18" s="150"/>
    </row>
    <row r="19" spans="1:9" ht="16.5" thickBot="1" x14ac:dyDescent="0.3">
      <c r="A19" s="151"/>
      <c r="B19" s="152"/>
      <c r="C19" s="152"/>
      <c r="D19" s="152"/>
      <c r="E19" s="152"/>
      <c r="F19" s="152"/>
      <c r="G19" s="152"/>
      <c r="H19" s="152"/>
      <c r="I19" s="153"/>
    </row>
    <row r="20" spans="1:9" ht="16.5" thickBot="1" x14ac:dyDescent="0.3">
      <c r="A20" s="231" t="s">
        <v>176</v>
      </c>
      <c r="B20" s="232"/>
      <c r="C20" s="233" t="s">
        <v>177</v>
      </c>
      <c r="D20" s="234"/>
      <c r="E20" s="234"/>
      <c r="F20" s="234"/>
      <c r="G20" s="235"/>
      <c r="H20" s="154" t="s">
        <v>178</v>
      </c>
      <c r="I20" s="155" t="s">
        <v>179</v>
      </c>
    </row>
    <row r="21" spans="1:9" ht="16.5" thickBot="1" x14ac:dyDescent="0.3">
      <c r="A21" s="236" t="s">
        <v>197</v>
      </c>
      <c r="B21" s="237"/>
      <c r="C21" s="238" t="s">
        <v>106</v>
      </c>
      <c r="D21" s="239"/>
      <c r="E21" s="239"/>
      <c r="F21" s="239"/>
      <c r="G21" s="240"/>
      <c r="H21" s="156">
        <v>1</v>
      </c>
      <c r="I21" s="157" t="s">
        <v>59</v>
      </c>
    </row>
    <row r="22" spans="1:9" ht="16.5" thickBot="1" x14ac:dyDescent="0.3">
      <c r="A22" s="151"/>
      <c r="B22" s="152"/>
      <c r="C22" s="152"/>
      <c r="D22" s="152"/>
      <c r="E22" s="152"/>
      <c r="F22" s="152"/>
      <c r="G22" s="152"/>
      <c r="H22" s="152"/>
      <c r="I22" s="153"/>
    </row>
    <row r="23" spans="1:9" ht="16.5" thickBot="1" x14ac:dyDescent="0.3">
      <c r="A23" s="223" t="s">
        <v>180</v>
      </c>
      <c r="B23" s="224"/>
      <c r="C23" s="223" t="s">
        <v>181</v>
      </c>
      <c r="D23" s="224"/>
      <c r="E23" s="224"/>
      <c r="F23" s="224"/>
      <c r="G23" s="224"/>
      <c r="H23" s="224"/>
      <c r="I23" s="158" t="s">
        <v>182</v>
      </c>
    </row>
    <row r="24" spans="1:9" x14ac:dyDescent="0.25">
      <c r="A24" s="206">
        <v>84501412014</v>
      </c>
      <c r="B24" s="207"/>
      <c r="C24" s="208" t="s">
        <v>118</v>
      </c>
      <c r="D24" s="208"/>
      <c r="E24" s="208"/>
      <c r="F24" s="208"/>
      <c r="G24" s="208"/>
      <c r="H24" s="208"/>
      <c r="I24" s="159">
        <v>3.1</v>
      </c>
    </row>
    <row r="25" spans="1:9" x14ac:dyDescent="0.25">
      <c r="A25" s="206"/>
      <c r="B25" s="207"/>
      <c r="C25" s="208"/>
      <c r="D25" s="208"/>
      <c r="E25" s="208"/>
      <c r="F25" s="208"/>
      <c r="G25" s="208"/>
      <c r="H25" s="208"/>
      <c r="I25" s="159"/>
    </row>
    <row r="26" spans="1:9" x14ac:dyDescent="0.25">
      <c r="A26" s="206"/>
      <c r="B26" s="207"/>
      <c r="C26" s="208"/>
      <c r="D26" s="208"/>
      <c r="E26" s="208"/>
      <c r="F26" s="208"/>
      <c r="G26" s="208"/>
      <c r="H26" s="208"/>
      <c r="I26" s="159"/>
    </row>
    <row r="27" spans="1:9" x14ac:dyDescent="0.25">
      <c r="A27" s="206"/>
      <c r="B27" s="207"/>
      <c r="C27" s="208"/>
      <c r="D27" s="208"/>
      <c r="E27" s="208"/>
      <c r="F27" s="208"/>
      <c r="G27" s="208"/>
      <c r="H27" s="208"/>
      <c r="I27" s="159"/>
    </row>
    <row r="28" spans="1:9" x14ac:dyDescent="0.25">
      <c r="A28" s="206"/>
      <c r="B28" s="207"/>
      <c r="C28" s="208"/>
      <c r="D28" s="208"/>
      <c r="E28" s="208"/>
      <c r="F28" s="208"/>
      <c r="G28" s="208"/>
      <c r="H28" s="208"/>
      <c r="I28" s="159"/>
    </row>
    <row r="29" spans="1:9" x14ac:dyDescent="0.25">
      <c r="A29" s="206"/>
      <c r="B29" s="207"/>
      <c r="C29" s="208"/>
      <c r="D29" s="208"/>
      <c r="E29" s="208"/>
      <c r="F29" s="208"/>
      <c r="G29" s="208"/>
      <c r="H29" s="208"/>
      <c r="I29" s="159"/>
    </row>
    <row r="30" spans="1:9" x14ac:dyDescent="0.25">
      <c r="A30" s="206"/>
      <c r="B30" s="207"/>
      <c r="C30" s="208"/>
      <c r="D30" s="208"/>
      <c r="E30" s="208"/>
      <c r="F30" s="208"/>
      <c r="G30" s="208"/>
      <c r="H30" s="208"/>
      <c r="I30" s="159"/>
    </row>
    <row r="31" spans="1:9" x14ac:dyDescent="0.25">
      <c r="A31" s="206"/>
      <c r="B31" s="207"/>
      <c r="C31" s="208"/>
      <c r="D31" s="208"/>
      <c r="E31" s="208"/>
      <c r="F31" s="208"/>
      <c r="G31" s="208"/>
      <c r="H31" s="208"/>
      <c r="I31" s="159"/>
    </row>
    <row r="32" spans="1:9" x14ac:dyDescent="0.25">
      <c r="A32" s="206"/>
      <c r="B32" s="207"/>
      <c r="C32" s="208"/>
      <c r="D32" s="208"/>
      <c r="E32" s="208"/>
      <c r="F32" s="208"/>
      <c r="G32" s="208"/>
      <c r="H32" s="208"/>
      <c r="I32" s="159"/>
    </row>
    <row r="33" spans="1:10" ht="21" customHeight="1" thickBot="1" x14ac:dyDescent="0.3">
      <c r="A33" s="209"/>
      <c r="B33" s="210"/>
      <c r="C33" s="211"/>
      <c r="D33" s="211"/>
      <c r="E33" s="211"/>
      <c r="F33" s="211"/>
      <c r="G33" s="211"/>
      <c r="H33" s="211"/>
      <c r="I33" s="160"/>
    </row>
    <row r="34" spans="1:10" ht="21" customHeight="1" x14ac:dyDescent="0.25">
      <c r="A34" s="161" t="s">
        <v>183</v>
      </c>
      <c r="B34" s="162"/>
      <c r="C34" s="162"/>
      <c r="D34" s="162"/>
      <c r="E34" s="162"/>
      <c r="F34" s="162"/>
      <c r="G34" s="162"/>
      <c r="H34" s="162"/>
      <c r="I34" s="163"/>
    </row>
    <row r="35" spans="1:10" ht="15.75" customHeight="1" x14ac:dyDescent="0.25">
      <c r="A35" s="164" t="s">
        <v>184</v>
      </c>
      <c r="B35" s="165"/>
      <c r="C35" s="165"/>
      <c r="D35" s="165"/>
      <c r="E35" s="165"/>
      <c r="F35" s="165"/>
      <c r="G35" s="165"/>
      <c r="H35" s="165"/>
      <c r="I35" s="166"/>
    </row>
    <row r="36" spans="1:10" ht="15.75" customHeight="1" x14ac:dyDescent="0.25">
      <c r="A36" s="164" t="s">
        <v>185</v>
      </c>
      <c r="B36" s="123"/>
      <c r="C36" s="123"/>
      <c r="D36" s="123"/>
      <c r="E36" s="123"/>
      <c r="F36" s="123"/>
      <c r="G36" s="123"/>
      <c r="H36" s="123"/>
      <c r="I36" s="124"/>
    </row>
    <row r="37" spans="1:10" ht="15.75" customHeight="1" x14ac:dyDescent="0.25">
      <c r="A37" s="164" t="s">
        <v>186</v>
      </c>
      <c r="B37" s="123"/>
      <c r="C37" s="123"/>
      <c r="D37" s="123"/>
      <c r="E37" s="123"/>
      <c r="F37" s="123"/>
      <c r="G37" s="123"/>
      <c r="H37" s="123"/>
      <c r="I37" s="124"/>
    </row>
    <row r="38" spans="1:10" ht="15.75" customHeight="1" x14ac:dyDescent="0.25">
      <c r="A38" s="125"/>
      <c r="B38" s="123"/>
      <c r="C38" s="123"/>
      <c r="D38" s="123"/>
      <c r="E38" s="123"/>
      <c r="F38" s="123"/>
      <c r="G38" s="123"/>
      <c r="H38" s="123"/>
      <c r="I38" s="124"/>
    </row>
    <row r="39" spans="1:10" ht="16.5" thickBot="1" x14ac:dyDescent="0.3">
      <c r="A39" s="126" t="s">
        <v>187</v>
      </c>
      <c r="B39" s="129"/>
      <c r="C39" s="123"/>
      <c r="D39" s="127"/>
      <c r="E39" s="127"/>
      <c r="F39" s="127"/>
      <c r="G39" s="123" t="s">
        <v>188</v>
      </c>
      <c r="H39" s="127"/>
      <c r="I39" s="128"/>
      <c r="J39" s="123"/>
    </row>
    <row r="40" spans="1:10" ht="15.75" x14ac:dyDescent="0.25">
      <c r="A40" s="151"/>
      <c r="B40" s="152"/>
      <c r="C40" s="123"/>
      <c r="D40" s="123"/>
      <c r="E40" s="123"/>
      <c r="F40" s="123"/>
      <c r="G40" s="123"/>
      <c r="H40" s="123"/>
      <c r="I40" s="124"/>
      <c r="J40" s="123"/>
    </row>
    <row r="41" spans="1:10" ht="15" customHeight="1" x14ac:dyDescent="0.25">
      <c r="A41" s="151"/>
      <c r="B41" s="152"/>
      <c r="C41" s="123"/>
      <c r="D41" s="123"/>
      <c r="E41" s="123"/>
      <c r="F41" s="123"/>
      <c r="G41" s="123"/>
      <c r="H41" s="123"/>
      <c r="I41" s="124"/>
      <c r="J41" s="123"/>
    </row>
    <row r="42" spans="1:10" ht="16.5" thickBot="1" x14ac:dyDescent="0.3">
      <c r="A42" s="126" t="s">
        <v>189</v>
      </c>
      <c r="B42" s="129"/>
      <c r="C42" s="123"/>
      <c r="D42" s="127"/>
      <c r="E42" s="127"/>
      <c r="F42" s="127"/>
      <c r="G42" s="123" t="s">
        <v>190</v>
      </c>
      <c r="H42" s="127"/>
      <c r="I42" s="128"/>
      <c r="J42" s="123"/>
    </row>
    <row r="43" spans="1:10" x14ac:dyDescent="0.25">
      <c r="A43" s="125"/>
      <c r="B43" s="123"/>
      <c r="C43" s="123"/>
      <c r="D43" s="123"/>
      <c r="E43" s="123"/>
      <c r="F43" s="123"/>
      <c r="G43" s="123"/>
      <c r="H43" s="123"/>
      <c r="I43" s="124"/>
    </row>
    <row r="44" spans="1:10" x14ac:dyDescent="0.25">
      <c r="A44" s="125"/>
      <c r="B44" s="123"/>
      <c r="C44" s="123"/>
      <c r="D44" s="123"/>
      <c r="E44" s="123"/>
      <c r="F44" s="123"/>
      <c r="G44" s="123"/>
      <c r="H44" s="123"/>
      <c r="I44" s="124"/>
    </row>
    <row r="45" spans="1:10" ht="15.75" x14ac:dyDescent="0.25">
      <c r="A45" s="129"/>
      <c r="B45" s="129"/>
      <c r="C45" s="123"/>
      <c r="D45" s="123"/>
      <c r="E45" s="123"/>
      <c r="F45" s="123"/>
      <c r="G45" s="123"/>
      <c r="H45" s="123"/>
      <c r="I45" s="123"/>
    </row>
    <row r="46" spans="1:10" ht="15.75" x14ac:dyDescent="0.25">
      <c r="A46" s="126"/>
      <c r="B46" s="129"/>
      <c r="C46" s="123"/>
      <c r="D46" s="123"/>
      <c r="E46" s="123"/>
      <c r="F46" s="123"/>
      <c r="G46" s="123"/>
      <c r="H46" s="123"/>
      <c r="I46" s="124"/>
    </row>
    <row r="47" spans="1:10" ht="15.75" thickBot="1" x14ac:dyDescent="0.3">
      <c r="A47" s="125"/>
      <c r="B47" s="123"/>
      <c r="C47" s="123"/>
      <c r="D47" s="123"/>
      <c r="E47" s="123"/>
      <c r="F47" s="123"/>
      <c r="G47" s="167"/>
      <c r="H47" s="167"/>
      <c r="I47" s="168"/>
    </row>
    <row r="48" spans="1:10" ht="15" customHeight="1" x14ac:dyDescent="0.25">
      <c r="A48" s="125"/>
      <c r="B48" s="123"/>
      <c r="C48" s="123"/>
      <c r="D48" s="123"/>
      <c r="E48" s="123"/>
      <c r="F48" s="169"/>
      <c r="G48" s="212" t="s">
        <v>191</v>
      </c>
      <c r="H48" s="213"/>
      <c r="I48" s="214"/>
    </row>
    <row r="49" spans="1:9" x14ac:dyDescent="0.25">
      <c r="A49" s="221"/>
      <c r="B49" s="222"/>
      <c r="C49" s="222"/>
      <c r="D49" s="123"/>
      <c r="E49" s="123"/>
      <c r="F49" s="169"/>
      <c r="G49" s="215"/>
      <c r="H49" s="216"/>
      <c r="I49" s="217"/>
    </row>
    <row r="50" spans="1:9" x14ac:dyDescent="0.25">
      <c r="A50" s="171"/>
      <c r="B50" s="167"/>
      <c r="C50" s="167"/>
      <c r="D50" s="123"/>
      <c r="E50" s="123"/>
      <c r="F50" s="169"/>
      <c r="G50" s="215"/>
      <c r="H50" s="216"/>
      <c r="I50" s="217"/>
    </row>
    <row r="51" spans="1:9" x14ac:dyDescent="0.25">
      <c r="A51" s="125"/>
      <c r="B51" s="123"/>
      <c r="C51" s="123"/>
      <c r="D51" s="123"/>
      <c r="E51" s="123"/>
      <c r="F51" s="169"/>
      <c r="G51" s="215"/>
      <c r="H51" s="216"/>
      <c r="I51" s="217"/>
    </row>
    <row r="52" spans="1:9" x14ac:dyDescent="0.25">
      <c r="A52" s="125"/>
      <c r="B52" s="123"/>
      <c r="C52" s="123"/>
      <c r="D52" s="123"/>
      <c r="E52" s="123"/>
      <c r="F52" s="169"/>
      <c r="G52" s="215"/>
      <c r="H52" s="216"/>
      <c r="I52" s="217"/>
    </row>
    <row r="53" spans="1:9" x14ac:dyDescent="0.25">
      <c r="A53" s="125"/>
      <c r="B53" s="123"/>
      <c r="C53" s="123"/>
      <c r="D53" s="123"/>
      <c r="E53" s="123"/>
      <c r="F53" s="169"/>
      <c r="G53" s="215"/>
      <c r="H53" s="216"/>
      <c r="I53" s="217"/>
    </row>
    <row r="54" spans="1:9" x14ac:dyDescent="0.25">
      <c r="A54" s="125"/>
      <c r="B54" s="123"/>
      <c r="C54" s="123"/>
      <c r="D54" s="123"/>
      <c r="E54" s="123"/>
      <c r="F54" s="169"/>
      <c r="G54" s="215"/>
      <c r="H54" s="216"/>
      <c r="I54" s="217"/>
    </row>
    <row r="55" spans="1:9" ht="15.75" thickBot="1" x14ac:dyDescent="0.3">
      <c r="A55" s="172"/>
      <c r="B55" s="127"/>
      <c r="C55" s="127"/>
      <c r="D55" s="127"/>
      <c r="E55" s="127"/>
      <c r="F55" s="173"/>
      <c r="G55" s="218"/>
      <c r="H55" s="219"/>
      <c r="I55" s="220"/>
    </row>
    <row r="61" spans="1:9" ht="15.75" x14ac:dyDescent="0.25">
      <c r="A61" s="174"/>
      <c r="B61" s="174"/>
      <c r="C61" s="123"/>
      <c r="D61" s="123"/>
      <c r="E61" s="123"/>
      <c r="F61" s="123"/>
    </row>
    <row r="62" spans="1:9" ht="15.75" x14ac:dyDescent="0.25">
      <c r="A62" s="174"/>
      <c r="B62" s="174"/>
      <c r="C62" s="123"/>
      <c r="D62" s="123"/>
      <c r="E62" s="123"/>
      <c r="F62" s="123"/>
    </row>
    <row r="64" spans="1:9" ht="15.75" x14ac:dyDescent="0.25">
      <c r="A64" s="175"/>
      <c r="B64" s="175"/>
      <c r="C64" s="123"/>
      <c r="D64" s="123"/>
      <c r="E64" s="123"/>
      <c r="F64" s="123"/>
    </row>
    <row r="65" spans="1:6" ht="15.75" x14ac:dyDescent="0.25">
      <c r="A65" s="175"/>
      <c r="B65" s="175"/>
      <c r="C65" s="123"/>
      <c r="D65" s="123"/>
      <c r="E65" s="123"/>
      <c r="F65" s="123"/>
    </row>
    <row r="66" spans="1:6" ht="15.75" x14ac:dyDescent="0.25">
      <c r="A66" s="175"/>
      <c r="B66" s="175"/>
      <c r="C66" s="123"/>
      <c r="D66" s="123"/>
      <c r="E66" s="123"/>
      <c r="F66" s="123"/>
    </row>
    <row r="67" spans="1:6" ht="15.75" x14ac:dyDescent="0.25">
      <c r="A67" s="175"/>
      <c r="B67" s="175"/>
      <c r="C67" s="123"/>
      <c r="D67" s="123"/>
      <c r="E67" s="123"/>
      <c r="F67" s="123"/>
    </row>
    <row r="68" spans="1:6" ht="15.75" x14ac:dyDescent="0.25">
      <c r="A68" s="175"/>
      <c r="B68" s="175"/>
      <c r="C68" s="123"/>
      <c r="D68" s="123"/>
      <c r="E68" s="123"/>
      <c r="F68" s="123"/>
    </row>
    <row r="69" spans="1:6" ht="15.75" x14ac:dyDescent="0.25">
      <c r="A69" s="175"/>
      <c r="B69" s="175"/>
      <c r="C69" s="123"/>
      <c r="D69" s="123"/>
      <c r="E69" s="123"/>
      <c r="F69" s="123"/>
    </row>
    <row r="70" spans="1:6" ht="15.75" x14ac:dyDescent="0.25">
      <c r="A70" s="175"/>
      <c r="B70" s="175"/>
      <c r="C70" s="123"/>
      <c r="D70" s="123"/>
      <c r="E70" s="123"/>
      <c r="F70" s="123"/>
    </row>
  </sheetData>
  <mergeCells count="44">
    <mergeCell ref="A10:I10"/>
    <mergeCell ref="B1:G1"/>
    <mergeCell ref="H1:I1"/>
    <mergeCell ref="B2:G2"/>
    <mergeCell ref="H2:I2"/>
    <mergeCell ref="A9:I9"/>
    <mergeCell ref="A21:B21"/>
    <mergeCell ref="C21:G21"/>
    <mergeCell ref="A11:B11"/>
    <mergeCell ref="A12:B12"/>
    <mergeCell ref="G12:I12"/>
    <mergeCell ref="A14:B14"/>
    <mergeCell ref="G14:I14"/>
    <mergeCell ref="A16:B16"/>
    <mergeCell ref="F16:G16"/>
    <mergeCell ref="A17:B17"/>
    <mergeCell ref="F17:G17"/>
    <mergeCell ref="A18:B18"/>
    <mergeCell ref="A20:B20"/>
    <mergeCell ref="C20:G20"/>
    <mergeCell ref="A23:B23"/>
    <mergeCell ref="C23:H23"/>
    <mergeCell ref="A24:B24"/>
    <mergeCell ref="C24:H24"/>
    <mergeCell ref="A25:B25"/>
    <mergeCell ref="C25:H25"/>
    <mergeCell ref="A26:B26"/>
    <mergeCell ref="C26:H26"/>
    <mergeCell ref="A27:B27"/>
    <mergeCell ref="C27:H27"/>
    <mergeCell ref="A28:B28"/>
    <mergeCell ref="C28:H28"/>
    <mergeCell ref="A29:B29"/>
    <mergeCell ref="C29:H29"/>
    <mergeCell ref="A30:B30"/>
    <mergeCell ref="C30:H30"/>
    <mergeCell ref="A31:B31"/>
    <mergeCell ref="C31:H31"/>
    <mergeCell ref="A32:B32"/>
    <mergeCell ref="C32:H32"/>
    <mergeCell ref="A33:B33"/>
    <mergeCell ref="C33:H33"/>
    <mergeCell ref="G48:I55"/>
    <mergeCell ref="A49:C4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7" workbookViewId="0">
      <selection activeCell="A4" sqref="A1:XFD1048576"/>
    </sheetView>
  </sheetViews>
  <sheetFormatPr baseColWidth="10" defaultRowHeight="15" x14ac:dyDescent="0.25"/>
  <cols>
    <col min="1" max="1" width="13.28515625" customWidth="1"/>
    <col min="4" max="4" width="13.28515625" customWidth="1"/>
    <col min="5" max="5" width="13.7109375" customWidth="1"/>
    <col min="6" max="6" width="19.42578125" customWidth="1"/>
    <col min="7" max="7" width="15.5703125" customWidth="1"/>
    <col min="8" max="8" width="13.85546875" customWidth="1"/>
    <col min="9" max="9" width="14.140625" customWidth="1"/>
  </cols>
  <sheetData>
    <row r="1" spans="1:9" ht="18" x14ac:dyDescent="0.25">
      <c r="A1" s="119"/>
      <c r="B1" s="247" t="s">
        <v>154</v>
      </c>
      <c r="C1" s="248"/>
      <c r="D1" s="248"/>
      <c r="E1" s="248"/>
      <c r="F1" s="248"/>
      <c r="G1" s="248"/>
      <c r="H1" s="249" t="s">
        <v>155</v>
      </c>
      <c r="I1" s="250"/>
    </row>
    <row r="2" spans="1:9" ht="16.5" thickBot="1" x14ac:dyDescent="0.3">
      <c r="A2" s="120"/>
      <c r="B2" s="251" t="s">
        <v>156</v>
      </c>
      <c r="C2" s="252"/>
      <c r="D2" s="252"/>
      <c r="E2" s="252"/>
      <c r="F2" s="252"/>
      <c r="G2" s="252"/>
      <c r="H2" s="253" t="s">
        <v>157</v>
      </c>
      <c r="I2" s="254"/>
    </row>
    <row r="3" spans="1:9" x14ac:dyDescent="0.25">
      <c r="A3" s="121"/>
      <c r="B3" s="122"/>
      <c r="C3" s="122"/>
      <c r="D3" s="122"/>
      <c r="E3" s="122"/>
      <c r="F3" s="122"/>
      <c r="G3" s="122"/>
      <c r="H3" s="123"/>
      <c r="I3" s="124"/>
    </row>
    <row r="4" spans="1:9" x14ac:dyDescent="0.25">
      <c r="A4" s="125"/>
      <c r="B4" s="123"/>
      <c r="C4" s="123"/>
      <c r="D4" s="123"/>
      <c r="E4" s="123"/>
      <c r="F4" s="123"/>
      <c r="G4" s="123"/>
      <c r="H4" s="123"/>
      <c r="I4" s="124"/>
    </row>
    <row r="5" spans="1:9" ht="19.5" thickBot="1" x14ac:dyDescent="0.35">
      <c r="A5" s="126" t="s">
        <v>158</v>
      </c>
      <c r="B5" s="127"/>
      <c r="C5" s="177" t="s">
        <v>192</v>
      </c>
      <c r="D5" s="127"/>
      <c r="E5" s="127"/>
      <c r="F5" s="127"/>
      <c r="G5" s="127"/>
      <c r="H5" s="127"/>
      <c r="I5" s="128"/>
    </row>
    <row r="6" spans="1:9" x14ac:dyDescent="0.25">
      <c r="A6" s="125"/>
      <c r="B6" s="123"/>
      <c r="C6" s="123"/>
      <c r="D6" s="123"/>
      <c r="E6" s="123"/>
      <c r="F6" s="123"/>
      <c r="G6" s="123"/>
      <c r="H6" s="123"/>
      <c r="I6" s="124"/>
    </row>
    <row r="7" spans="1:9" ht="16.5" thickBot="1" x14ac:dyDescent="0.3">
      <c r="A7" s="126" t="s">
        <v>159</v>
      </c>
      <c r="B7" s="129"/>
      <c r="C7" s="127"/>
      <c r="D7" s="127" t="s">
        <v>193</v>
      </c>
      <c r="E7" s="127"/>
      <c r="F7" s="127"/>
      <c r="G7" s="130" t="s">
        <v>2</v>
      </c>
      <c r="H7" s="131">
        <v>79317934</v>
      </c>
      <c r="I7" s="132"/>
    </row>
    <row r="8" spans="1:9" x14ac:dyDescent="0.25">
      <c r="A8" s="125"/>
      <c r="B8" s="123"/>
      <c r="C8" s="123"/>
      <c r="D8" s="123"/>
      <c r="E8" s="123"/>
      <c r="F8" s="123"/>
      <c r="G8" s="123"/>
      <c r="H8" s="123"/>
      <c r="I8" s="124"/>
    </row>
    <row r="9" spans="1:9" ht="18.75" x14ac:dyDescent="0.3">
      <c r="A9" s="241" t="s">
        <v>160</v>
      </c>
      <c r="B9" s="242"/>
      <c r="C9" s="242"/>
      <c r="D9" s="242"/>
      <c r="E9" s="242"/>
      <c r="F9" s="242"/>
      <c r="G9" s="242"/>
      <c r="H9" s="242"/>
      <c r="I9" s="243"/>
    </row>
    <row r="10" spans="1:9" ht="18.75" x14ac:dyDescent="0.3">
      <c r="A10" s="229" t="s">
        <v>161</v>
      </c>
      <c r="B10" s="230"/>
      <c r="C10" s="230"/>
      <c r="D10" s="230"/>
      <c r="E10" s="230"/>
      <c r="F10" s="230"/>
      <c r="G10" s="230"/>
      <c r="H10" s="230"/>
      <c r="I10" s="255"/>
    </row>
    <row r="11" spans="1:9" ht="18.75" x14ac:dyDescent="0.3">
      <c r="A11" s="241"/>
      <c r="B11" s="242"/>
      <c r="C11" s="133"/>
      <c r="D11" s="133"/>
      <c r="E11" s="133"/>
      <c r="F11" s="133"/>
      <c r="G11" s="133"/>
      <c r="H11" s="133"/>
      <c r="I11" s="134"/>
    </row>
    <row r="12" spans="1:9" ht="19.5" thickBot="1" x14ac:dyDescent="0.35">
      <c r="A12" s="241" t="s">
        <v>162</v>
      </c>
      <c r="B12" s="242"/>
      <c r="C12" s="127"/>
      <c r="D12" s="127"/>
      <c r="E12" s="135" t="s">
        <v>163</v>
      </c>
      <c r="F12" s="127"/>
      <c r="G12" s="242" t="s">
        <v>164</v>
      </c>
      <c r="H12" s="242"/>
      <c r="I12" s="243"/>
    </row>
    <row r="13" spans="1:9" ht="18.75" x14ac:dyDescent="0.3">
      <c r="A13" s="136"/>
      <c r="B13" s="135"/>
      <c r="C13" s="123"/>
      <c r="D13" s="123"/>
      <c r="E13" s="135"/>
      <c r="F13" s="123"/>
      <c r="G13" s="135"/>
      <c r="H13" s="135"/>
      <c r="I13" s="137"/>
    </row>
    <row r="14" spans="1:9" ht="19.5" thickBot="1" x14ac:dyDescent="0.35">
      <c r="A14" s="241" t="s">
        <v>165</v>
      </c>
      <c r="B14" s="242"/>
      <c r="C14" s="127"/>
      <c r="D14" s="127"/>
      <c r="E14" s="135" t="s">
        <v>163</v>
      </c>
      <c r="F14" s="127"/>
      <c r="G14" s="242" t="s">
        <v>166</v>
      </c>
      <c r="H14" s="242"/>
      <c r="I14" s="243"/>
    </row>
    <row r="15" spans="1:9" ht="15.75" thickBot="1" x14ac:dyDescent="0.3">
      <c r="A15" s="125"/>
      <c r="B15" s="123"/>
      <c r="C15" s="123"/>
      <c r="D15" s="123"/>
      <c r="E15" s="123"/>
      <c r="F15" s="123"/>
      <c r="G15" s="123"/>
      <c r="H15" s="123"/>
      <c r="I15" s="124"/>
    </row>
    <row r="16" spans="1:9" ht="32.25" thickBot="1" x14ac:dyDescent="0.3">
      <c r="A16" s="244" t="s">
        <v>167</v>
      </c>
      <c r="B16" s="245"/>
      <c r="C16" s="138" t="s">
        <v>168</v>
      </c>
      <c r="D16" s="139" t="s">
        <v>169</v>
      </c>
      <c r="E16" s="140" t="s">
        <v>170</v>
      </c>
      <c r="F16" s="246" t="s">
        <v>171</v>
      </c>
      <c r="G16" s="232"/>
      <c r="H16" s="139" t="s">
        <v>172</v>
      </c>
      <c r="I16" s="143" t="s">
        <v>173</v>
      </c>
    </row>
    <row r="17" spans="1:9" ht="15.75" thickBot="1" x14ac:dyDescent="0.3">
      <c r="A17" s="225"/>
      <c r="B17" s="226"/>
      <c r="C17" s="144" t="s">
        <v>194</v>
      </c>
      <c r="D17" s="144"/>
      <c r="E17" s="144"/>
      <c r="F17" s="227"/>
      <c r="G17" s="228"/>
      <c r="H17" s="144"/>
      <c r="I17" s="145"/>
    </row>
    <row r="18" spans="1:9" ht="18.75" x14ac:dyDescent="0.3">
      <c r="A18" s="229" t="s">
        <v>195</v>
      </c>
      <c r="B18" s="230"/>
      <c r="C18" s="146" t="s">
        <v>174</v>
      </c>
      <c r="D18" s="147" t="s">
        <v>196</v>
      </c>
      <c r="E18" s="148" t="s">
        <v>175</v>
      </c>
      <c r="F18" s="149"/>
      <c r="G18" s="149"/>
      <c r="H18" s="149"/>
      <c r="I18" s="150"/>
    </row>
    <row r="19" spans="1:9" ht="16.5" thickBot="1" x14ac:dyDescent="0.3">
      <c r="A19" s="151"/>
      <c r="B19" s="152"/>
      <c r="C19" s="152"/>
      <c r="D19" s="152"/>
      <c r="E19" s="152"/>
      <c r="F19" s="152"/>
      <c r="G19" s="152"/>
      <c r="H19" s="152"/>
      <c r="I19" s="153"/>
    </row>
    <row r="20" spans="1:9" ht="16.5" thickBot="1" x14ac:dyDescent="0.3">
      <c r="A20" s="231" t="s">
        <v>176</v>
      </c>
      <c r="B20" s="232"/>
      <c r="C20" s="233" t="s">
        <v>177</v>
      </c>
      <c r="D20" s="234"/>
      <c r="E20" s="234"/>
      <c r="F20" s="234"/>
      <c r="G20" s="235"/>
      <c r="H20" s="154" t="s">
        <v>178</v>
      </c>
      <c r="I20" s="155" t="s">
        <v>179</v>
      </c>
    </row>
    <row r="21" spans="1:9" ht="16.5" thickBot="1" x14ac:dyDescent="0.3">
      <c r="A21" s="236" t="s">
        <v>197</v>
      </c>
      <c r="B21" s="237"/>
      <c r="C21" s="238" t="s">
        <v>106</v>
      </c>
      <c r="D21" s="239"/>
      <c r="E21" s="239"/>
      <c r="F21" s="239"/>
      <c r="G21" s="240"/>
      <c r="H21" s="156">
        <v>1</v>
      </c>
      <c r="I21" s="157" t="s">
        <v>59</v>
      </c>
    </row>
    <row r="22" spans="1:9" ht="16.5" thickBot="1" x14ac:dyDescent="0.3">
      <c r="A22" s="151"/>
      <c r="B22" s="152"/>
      <c r="C22" s="152"/>
      <c r="D22" s="152"/>
      <c r="E22" s="152"/>
      <c r="F22" s="152"/>
      <c r="G22" s="152"/>
      <c r="H22" s="152"/>
      <c r="I22" s="153"/>
    </row>
    <row r="23" spans="1:9" ht="16.5" thickBot="1" x14ac:dyDescent="0.3">
      <c r="A23" s="223" t="s">
        <v>180</v>
      </c>
      <c r="B23" s="224"/>
      <c r="C23" s="223" t="s">
        <v>181</v>
      </c>
      <c r="D23" s="224"/>
      <c r="E23" s="224"/>
      <c r="F23" s="224"/>
      <c r="G23" s="224"/>
      <c r="H23" s="224"/>
      <c r="I23" s="158" t="s">
        <v>182</v>
      </c>
    </row>
    <row r="24" spans="1:9" x14ac:dyDescent="0.25">
      <c r="A24" s="206">
        <v>84500932014</v>
      </c>
      <c r="B24" s="207"/>
      <c r="C24" s="208" t="s">
        <v>119</v>
      </c>
      <c r="D24" s="208"/>
      <c r="E24" s="208"/>
      <c r="F24" s="208"/>
      <c r="G24" s="208"/>
      <c r="H24" s="208"/>
      <c r="I24" s="159">
        <v>3.9</v>
      </c>
    </row>
    <row r="25" spans="1:9" x14ac:dyDescent="0.25">
      <c r="A25" s="206"/>
      <c r="B25" s="207"/>
      <c r="C25" s="208"/>
      <c r="D25" s="208"/>
      <c r="E25" s="208"/>
      <c r="F25" s="208"/>
      <c r="G25" s="208"/>
      <c r="H25" s="208"/>
      <c r="I25" s="159"/>
    </row>
    <row r="26" spans="1:9" x14ac:dyDescent="0.25">
      <c r="A26" s="206"/>
      <c r="B26" s="207"/>
      <c r="C26" s="208"/>
      <c r="D26" s="208"/>
      <c r="E26" s="208"/>
      <c r="F26" s="208"/>
      <c r="G26" s="208"/>
      <c r="H26" s="208"/>
      <c r="I26" s="159"/>
    </row>
    <row r="27" spans="1:9" x14ac:dyDescent="0.25">
      <c r="A27" s="206"/>
      <c r="B27" s="207"/>
      <c r="C27" s="208"/>
      <c r="D27" s="208"/>
      <c r="E27" s="208"/>
      <c r="F27" s="208"/>
      <c r="G27" s="208"/>
      <c r="H27" s="208"/>
      <c r="I27" s="159"/>
    </row>
    <row r="28" spans="1:9" x14ac:dyDescent="0.25">
      <c r="A28" s="206"/>
      <c r="B28" s="207"/>
      <c r="C28" s="208"/>
      <c r="D28" s="208"/>
      <c r="E28" s="208"/>
      <c r="F28" s="208"/>
      <c r="G28" s="208"/>
      <c r="H28" s="208"/>
      <c r="I28" s="159"/>
    </row>
    <row r="29" spans="1:9" x14ac:dyDescent="0.25">
      <c r="A29" s="206"/>
      <c r="B29" s="207"/>
      <c r="C29" s="208"/>
      <c r="D29" s="208"/>
      <c r="E29" s="208"/>
      <c r="F29" s="208"/>
      <c r="G29" s="208"/>
      <c r="H29" s="208"/>
      <c r="I29" s="159"/>
    </row>
    <row r="30" spans="1:9" x14ac:dyDescent="0.25">
      <c r="A30" s="206"/>
      <c r="B30" s="207"/>
      <c r="C30" s="208"/>
      <c r="D30" s="208"/>
      <c r="E30" s="208"/>
      <c r="F30" s="208"/>
      <c r="G30" s="208"/>
      <c r="H30" s="208"/>
      <c r="I30" s="159"/>
    </row>
    <row r="31" spans="1:9" x14ac:dyDescent="0.25">
      <c r="A31" s="206"/>
      <c r="B31" s="207"/>
      <c r="C31" s="208"/>
      <c r="D31" s="208"/>
      <c r="E31" s="208"/>
      <c r="F31" s="208"/>
      <c r="G31" s="208"/>
      <c r="H31" s="208"/>
      <c r="I31" s="159"/>
    </row>
    <row r="32" spans="1:9" x14ac:dyDescent="0.25">
      <c r="A32" s="206"/>
      <c r="B32" s="207"/>
      <c r="C32" s="208"/>
      <c r="D32" s="208"/>
      <c r="E32" s="208"/>
      <c r="F32" s="208"/>
      <c r="G32" s="208"/>
      <c r="H32" s="208"/>
      <c r="I32" s="159"/>
    </row>
    <row r="33" spans="1:10" ht="15.75" thickBot="1" x14ac:dyDescent="0.3">
      <c r="A33" s="209"/>
      <c r="B33" s="210"/>
      <c r="C33" s="211"/>
      <c r="D33" s="211"/>
      <c r="E33" s="211"/>
      <c r="F33" s="211"/>
      <c r="G33" s="211"/>
      <c r="H33" s="211"/>
      <c r="I33" s="160"/>
    </row>
    <row r="34" spans="1:10" x14ac:dyDescent="0.25">
      <c r="A34" s="161" t="s">
        <v>183</v>
      </c>
      <c r="B34" s="162"/>
      <c r="C34" s="162"/>
      <c r="D34" s="162"/>
      <c r="E34" s="162"/>
      <c r="F34" s="162"/>
      <c r="G34" s="162"/>
      <c r="H34" s="162"/>
      <c r="I34" s="163"/>
    </row>
    <row r="35" spans="1:10" x14ac:dyDescent="0.25">
      <c r="A35" s="164" t="s">
        <v>184</v>
      </c>
      <c r="B35" s="165"/>
      <c r="C35" s="165"/>
      <c r="D35" s="165"/>
      <c r="E35" s="165"/>
      <c r="F35" s="165"/>
      <c r="G35" s="165"/>
      <c r="H35" s="165"/>
      <c r="I35" s="166"/>
    </row>
    <row r="36" spans="1:10" x14ac:dyDescent="0.25">
      <c r="A36" s="164" t="s">
        <v>185</v>
      </c>
      <c r="B36" s="123"/>
      <c r="C36" s="123"/>
      <c r="D36" s="123"/>
      <c r="E36" s="123"/>
      <c r="F36" s="123"/>
      <c r="G36" s="123"/>
      <c r="H36" s="123"/>
      <c r="I36" s="124"/>
    </row>
    <row r="37" spans="1:10" x14ac:dyDescent="0.25">
      <c r="A37" s="164" t="s">
        <v>186</v>
      </c>
      <c r="B37" s="123"/>
      <c r="C37" s="123"/>
      <c r="D37" s="123"/>
      <c r="E37" s="123"/>
      <c r="F37" s="123"/>
      <c r="G37" s="123"/>
      <c r="H37" s="123"/>
      <c r="I37" s="124"/>
    </row>
    <row r="38" spans="1:10" x14ac:dyDescent="0.25">
      <c r="A38" s="125"/>
      <c r="B38" s="123"/>
      <c r="C38" s="123"/>
      <c r="D38" s="123"/>
      <c r="E38" s="123"/>
      <c r="F38" s="123"/>
      <c r="G38" s="123"/>
      <c r="H38" s="123"/>
      <c r="I38" s="124"/>
    </row>
    <row r="39" spans="1:10" ht="16.5" thickBot="1" x14ac:dyDescent="0.3">
      <c r="A39" s="126" t="s">
        <v>187</v>
      </c>
      <c r="B39" s="129"/>
      <c r="C39" s="123"/>
      <c r="D39" s="127"/>
      <c r="E39" s="127"/>
      <c r="F39" s="127"/>
      <c r="G39" s="123" t="s">
        <v>188</v>
      </c>
      <c r="H39" s="127"/>
      <c r="I39" s="128"/>
      <c r="J39" s="123"/>
    </row>
    <row r="40" spans="1:10" ht="15.75" x14ac:dyDescent="0.25">
      <c r="A40" s="151"/>
      <c r="B40" s="152"/>
      <c r="C40" s="123"/>
      <c r="D40" s="123"/>
      <c r="E40" s="123"/>
      <c r="F40" s="123"/>
      <c r="G40" s="123"/>
      <c r="H40" s="123"/>
      <c r="I40" s="124"/>
      <c r="J40" s="123"/>
    </row>
    <row r="41" spans="1:10" ht="15.75" x14ac:dyDescent="0.25">
      <c r="A41" s="151"/>
      <c r="B41" s="152"/>
      <c r="C41" s="123"/>
      <c r="D41" s="123"/>
      <c r="E41" s="123"/>
      <c r="F41" s="123"/>
      <c r="G41" s="123"/>
      <c r="H41" s="123"/>
      <c r="I41" s="124"/>
      <c r="J41" s="123"/>
    </row>
    <row r="42" spans="1:10" ht="16.5" thickBot="1" x14ac:dyDescent="0.3">
      <c r="A42" s="126" t="s">
        <v>189</v>
      </c>
      <c r="B42" s="129"/>
      <c r="C42" s="123"/>
      <c r="D42" s="127"/>
      <c r="E42" s="127"/>
      <c r="F42" s="127"/>
      <c r="G42" s="123" t="s">
        <v>190</v>
      </c>
      <c r="H42" s="127"/>
      <c r="I42" s="128"/>
      <c r="J42" s="123"/>
    </row>
    <row r="43" spans="1:10" x14ac:dyDescent="0.25">
      <c r="A43" s="125"/>
      <c r="B43" s="123"/>
      <c r="C43" s="123"/>
      <c r="D43" s="123"/>
      <c r="E43" s="123"/>
      <c r="F43" s="123"/>
      <c r="G43" s="123"/>
      <c r="H43" s="123"/>
      <c r="I43" s="124"/>
    </row>
    <row r="44" spans="1:10" x14ac:dyDescent="0.25">
      <c r="A44" s="125"/>
      <c r="B44" s="123"/>
      <c r="C44" s="123"/>
      <c r="D44" s="123"/>
      <c r="E44" s="123"/>
      <c r="F44" s="123"/>
      <c r="G44" s="123"/>
      <c r="H44" s="123"/>
      <c r="I44" s="124"/>
    </row>
    <row r="45" spans="1:10" ht="15.75" x14ac:dyDescent="0.25">
      <c r="A45" s="129"/>
      <c r="B45" s="129"/>
      <c r="C45" s="123"/>
      <c r="D45" s="123"/>
      <c r="E45" s="123"/>
      <c r="F45" s="123"/>
      <c r="G45" s="123"/>
      <c r="H45" s="123"/>
      <c r="I45" s="123"/>
    </row>
    <row r="46" spans="1:10" ht="15.75" x14ac:dyDescent="0.25">
      <c r="A46" s="126"/>
      <c r="B46" s="129"/>
      <c r="C46" s="123"/>
      <c r="D46" s="123"/>
      <c r="E46" s="123"/>
      <c r="F46" s="123"/>
      <c r="G46" s="123"/>
      <c r="H46" s="123"/>
      <c r="I46" s="124"/>
    </row>
    <row r="47" spans="1:10" ht="15.75" thickBot="1" x14ac:dyDescent="0.3">
      <c r="A47" s="125"/>
      <c r="B47" s="123"/>
      <c r="C47" s="123"/>
      <c r="D47" s="123"/>
      <c r="E47" s="123"/>
      <c r="F47" s="123"/>
      <c r="G47" s="167"/>
      <c r="H47" s="167"/>
      <c r="I47" s="168"/>
    </row>
    <row r="48" spans="1:10" x14ac:dyDescent="0.25">
      <c r="A48" s="125"/>
      <c r="B48" s="123"/>
      <c r="C48" s="123"/>
      <c r="D48" s="123"/>
      <c r="E48" s="123"/>
      <c r="F48" s="169"/>
      <c r="G48" s="212" t="s">
        <v>191</v>
      </c>
      <c r="H48" s="213"/>
      <c r="I48" s="214"/>
    </row>
    <row r="49" spans="1:9" x14ac:dyDescent="0.25">
      <c r="A49" s="221"/>
      <c r="B49" s="222"/>
      <c r="C49" s="222"/>
      <c r="D49" s="123"/>
      <c r="E49" s="123"/>
      <c r="F49" s="169"/>
      <c r="G49" s="215"/>
      <c r="H49" s="216"/>
      <c r="I49" s="217"/>
    </row>
    <row r="50" spans="1:9" x14ac:dyDescent="0.25">
      <c r="A50" s="171"/>
      <c r="B50" s="167"/>
      <c r="C50" s="167"/>
      <c r="D50" s="123"/>
      <c r="E50" s="123"/>
      <c r="F50" s="169"/>
      <c r="G50" s="215"/>
      <c r="H50" s="216"/>
      <c r="I50" s="217"/>
    </row>
    <row r="51" spans="1:9" x14ac:dyDescent="0.25">
      <c r="A51" s="125"/>
      <c r="B51" s="123"/>
      <c r="C51" s="123"/>
      <c r="D51" s="123"/>
      <c r="E51" s="123"/>
      <c r="F51" s="169"/>
      <c r="G51" s="215"/>
      <c r="H51" s="216"/>
      <c r="I51" s="217"/>
    </row>
    <row r="52" spans="1:9" x14ac:dyDescent="0.25">
      <c r="A52" s="125"/>
      <c r="B52" s="123"/>
      <c r="C52" s="123"/>
      <c r="D52" s="123"/>
      <c r="E52" s="123"/>
      <c r="F52" s="169"/>
      <c r="G52" s="215"/>
      <c r="H52" s="216"/>
      <c r="I52" s="217"/>
    </row>
    <row r="53" spans="1:9" x14ac:dyDescent="0.25">
      <c r="A53" s="125"/>
      <c r="B53" s="123"/>
      <c r="C53" s="123"/>
      <c r="D53" s="123"/>
      <c r="E53" s="123"/>
      <c r="F53" s="169"/>
      <c r="G53" s="215"/>
      <c r="H53" s="216"/>
      <c r="I53" s="217"/>
    </row>
    <row r="54" spans="1:9" x14ac:dyDescent="0.25">
      <c r="A54" s="125"/>
      <c r="B54" s="123"/>
      <c r="C54" s="123"/>
      <c r="D54" s="123"/>
      <c r="E54" s="123"/>
      <c r="F54" s="169"/>
      <c r="G54" s="215"/>
      <c r="H54" s="216"/>
      <c r="I54" s="217"/>
    </row>
    <row r="55" spans="1:9" ht="15.75" thickBot="1" x14ac:dyDescent="0.3">
      <c r="A55" s="172"/>
      <c r="B55" s="127"/>
      <c r="C55" s="127"/>
      <c r="D55" s="127"/>
      <c r="E55" s="127"/>
      <c r="F55" s="173"/>
      <c r="G55" s="218"/>
      <c r="H55" s="219"/>
      <c r="I55" s="220"/>
    </row>
    <row r="61" spans="1:9" ht="15.75" x14ac:dyDescent="0.25">
      <c r="A61" s="174"/>
      <c r="B61" s="174"/>
      <c r="C61" s="123"/>
      <c r="D61" s="123"/>
      <c r="E61" s="123"/>
      <c r="F61" s="123"/>
    </row>
    <row r="62" spans="1:9" ht="15.75" x14ac:dyDescent="0.25">
      <c r="A62" s="174"/>
      <c r="B62" s="174"/>
      <c r="C62" s="123"/>
      <c r="D62" s="123"/>
      <c r="E62" s="123"/>
      <c r="F62" s="123"/>
    </row>
    <row r="64" spans="1:9" ht="15.75" x14ac:dyDescent="0.25">
      <c r="A64" s="175"/>
      <c r="B64" s="175"/>
      <c r="C64" s="123"/>
      <c r="D64" s="123"/>
      <c r="E64" s="123"/>
      <c r="F64" s="123"/>
    </row>
    <row r="65" spans="1:6" ht="15.75" x14ac:dyDescent="0.25">
      <c r="A65" s="175"/>
      <c r="B65" s="175"/>
      <c r="C65" s="123"/>
      <c r="D65" s="123"/>
      <c r="E65" s="123"/>
      <c r="F65" s="123"/>
    </row>
    <row r="66" spans="1:6" ht="15.75" x14ac:dyDescent="0.25">
      <c r="A66" s="175"/>
      <c r="B66" s="175"/>
      <c r="C66" s="123"/>
      <c r="D66" s="123"/>
      <c r="E66" s="123"/>
      <c r="F66" s="123"/>
    </row>
    <row r="67" spans="1:6" ht="15.75" x14ac:dyDescent="0.25">
      <c r="A67" s="175"/>
      <c r="B67" s="175"/>
      <c r="C67" s="123"/>
      <c r="D67" s="123"/>
      <c r="E67" s="123"/>
      <c r="F67" s="123"/>
    </row>
    <row r="68" spans="1:6" ht="15.75" x14ac:dyDescent="0.25">
      <c r="A68" s="175"/>
      <c r="B68" s="175"/>
      <c r="C68" s="123"/>
      <c r="D68" s="123"/>
      <c r="E68" s="123"/>
      <c r="F68" s="123"/>
    </row>
    <row r="69" spans="1:6" ht="15.75" x14ac:dyDescent="0.25">
      <c r="A69" s="175"/>
      <c r="B69" s="175"/>
      <c r="C69" s="123"/>
      <c r="D69" s="123"/>
      <c r="E69" s="123"/>
      <c r="F69" s="123"/>
    </row>
    <row r="70" spans="1:6" ht="15.75" x14ac:dyDescent="0.25">
      <c r="A70" s="175"/>
      <c r="B70" s="175"/>
      <c r="C70" s="123"/>
      <c r="D70" s="123"/>
      <c r="E70" s="123"/>
      <c r="F70" s="123"/>
    </row>
  </sheetData>
  <mergeCells count="44">
    <mergeCell ref="A10:I10"/>
    <mergeCell ref="B1:G1"/>
    <mergeCell ref="H1:I1"/>
    <mergeCell ref="B2:G2"/>
    <mergeCell ref="H2:I2"/>
    <mergeCell ref="A9:I9"/>
    <mergeCell ref="A21:B21"/>
    <mergeCell ref="C21:G21"/>
    <mergeCell ref="A11:B11"/>
    <mergeCell ref="A12:B12"/>
    <mergeCell ref="G12:I12"/>
    <mergeCell ref="A14:B14"/>
    <mergeCell ref="G14:I14"/>
    <mergeCell ref="A16:B16"/>
    <mergeCell ref="F16:G16"/>
    <mergeCell ref="A17:B17"/>
    <mergeCell ref="F17:G17"/>
    <mergeCell ref="A18:B18"/>
    <mergeCell ref="A20:B20"/>
    <mergeCell ref="C20:G20"/>
    <mergeCell ref="A23:B23"/>
    <mergeCell ref="C23:H23"/>
    <mergeCell ref="A24:B24"/>
    <mergeCell ref="C24:H24"/>
    <mergeCell ref="A25:B25"/>
    <mergeCell ref="C25:H25"/>
    <mergeCell ref="A26:B26"/>
    <mergeCell ref="C26:H26"/>
    <mergeCell ref="A27:B27"/>
    <mergeCell ref="C27:H27"/>
    <mergeCell ref="A28:B28"/>
    <mergeCell ref="C28:H28"/>
    <mergeCell ref="A29:B29"/>
    <mergeCell ref="C29:H29"/>
    <mergeCell ref="A30:B30"/>
    <mergeCell ref="C30:H30"/>
    <mergeCell ref="A31:B31"/>
    <mergeCell ref="C31:H31"/>
    <mergeCell ref="A32:B32"/>
    <mergeCell ref="C32:H32"/>
    <mergeCell ref="A33:B33"/>
    <mergeCell ref="C33:H33"/>
    <mergeCell ref="G48:I55"/>
    <mergeCell ref="A49:C4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SIN I.F.</vt:lpstr>
      <vt:lpstr>Hoja3</vt:lpstr>
      <vt:lpstr>CON I.F.</vt:lpstr>
      <vt:lpstr>Hoja1</vt:lpstr>
      <vt:lpstr>Hoja2</vt:lpstr>
      <vt:lpstr>Hoja4</vt:lpstr>
      <vt:lpstr>Hoja7</vt:lpstr>
      <vt:lpstr>Hoja5</vt:lpstr>
      <vt:lpstr>Hoja9</vt:lpstr>
      <vt:lpstr>Hoja6</vt:lpstr>
      <vt:lpstr>Hoja10</vt:lpstr>
      <vt:lpstr>Hoja11</vt:lpstr>
      <vt:lpstr>Hoja8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CREAD</dc:creator>
  <cp:lastModifiedBy>hammitos</cp:lastModifiedBy>
  <cp:lastPrinted>2014-07-08T20:02:45Z</cp:lastPrinted>
  <dcterms:created xsi:type="dcterms:W3CDTF">2008-10-25T15:12:33Z</dcterms:created>
  <dcterms:modified xsi:type="dcterms:W3CDTF">2014-07-16T19:32:31Z</dcterms:modified>
</cp:coreProperties>
</file>